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1.xml" ContentType="application/vnd.openxmlformats-officedocument.spreadsheetml.queryTab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 2019\"/>
    </mc:Choice>
  </mc:AlternateContent>
  <xr:revisionPtr revIDLastSave="0" documentId="13_ncr:1_{33CCD987-08EF-4E6A-AB13-26EA1A554160}" xr6:coauthVersionLast="47" xr6:coauthVersionMax="47" xr10:uidLastSave="{00000000-0000-0000-0000-000000000000}"/>
  <bookViews>
    <workbookView xWindow="-110" yWindow="-110" windowWidth="19420" windowHeight="10420" xr2:uid="{CC075B38-236D-4BB0-9645-96E02CC71BD8}"/>
  </bookViews>
  <sheets>
    <sheet name="Hàm" sheetId="9" r:id="rId1"/>
    <sheet name="VD_count" sheetId="10" r:id="rId2"/>
    <sheet name="BT Hàm" sheetId="1" r:id="rId3"/>
    <sheet name="đáp án BT Hàm" sheetId="2" state="hidden" r:id="rId4"/>
    <sheet name="Toys and Accessories" sheetId="5" r:id="rId5"/>
    <sheet name="Profit - Loss Summary" sheetId="6" r:id="rId6"/>
    <sheet name="Qtr" sheetId="7" r:id="rId7"/>
    <sheet name="Sale" sheetId="8" r:id="rId8"/>
    <sheet name="Monthly Orders" sheetId="4" r:id="rId9"/>
  </sheets>
  <externalReferences>
    <externalReference r:id="rId10"/>
  </externalReferences>
  <definedNames>
    <definedName name="AdTotal">#REF!</definedName>
    <definedName name="AdvertisingTotal">#REF!</definedName>
    <definedName name="CommTotal">#REF!</definedName>
    <definedName name="EventsTotal">#REF!</definedName>
    <definedName name="EventTotal">#REF!</definedName>
    <definedName name="FTSales" localSheetId="7">Sale!$A$1:$F$44</definedName>
    <definedName name="GrandTotal">#REF!</definedName>
    <definedName name="Lương">'BT Hàm'!$F$3:$F$12</definedName>
    <definedName name="NetworkingTotal">#REF!</definedName>
    <definedName name="NetworkTotal">#REF!</definedName>
    <definedName name="pb">'BT Hàm'!$E$3:$E$12</definedName>
    <definedName name="_xlnm.Print_Titles" localSheetId="5">'Profit - Loss Summary'!$B:$B,'Profit - Loss Summary'!$3:$3</definedName>
    <definedName name="PromoTotal">#REF!</definedName>
    <definedName name="ProTotal">#REF!</definedName>
    <definedName name="PubRelTotal">#REF!</definedName>
    <definedName name="Quarter1" localSheetId="8">#REF!</definedName>
    <definedName name="Quarter1">#REF!</definedName>
    <definedName name="Quarter2" localSheetId="8">#REF!</definedName>
    <definedName name="Quarter2">#REF!</definedName>
    <definedName name="Quarter3" localSheetId="8">#REF!</definedName>
    <definedName name="Quarter3">#REF!</definedName>
    <definedName name="Quarter4" localSheetId="8">#REF!</definedName>
    <definedName name="Quarter4">#REF!</definedName>
    <definedName name="Research">#REF!</definedName>
    <definedName name="Research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0" l="1"/>
  <c r="B13" i="10"/>
  <c r="B12" i="10"/>
  <c r="H4" i="4" l="1"/>
  <c r="H3" i="4"/>
  <c r="H5" i="4"/>
  <c r="H6" i="4"/>
  <c r="H7" i="4"/>
  <c r="H8" i="4"/>
  <c r="H9" i="4"/>
  <c r="H10" i="4"/>
  <c r="H11" i="4"/>
  <c r="D6" i="6"/>
  <c r="D9" i="6" s="1"/>
  <c r="C6" i="6"/>
  <c r="C5" i="6"/>
  <c r="C9" i="6" s="1"/>
  <c r="B1" i="6"/>
  <c r="F23" i="2"/>
  <c r="F22" i="2"/>
  <c r="F20" i="2"/>
  <c r="F18" i="2"/>
  <c r="F17" i="2"/>
  <c r="F16" i="2"/>
  <c r="F15" i="2"/>
  <c r="O6" i="2"/>
  <c r="O7" i="2"/>
  <c r="O8" i="2"/>
  <c r="O9" i="2"/>
  <c r="O10" i="2"/>
  <c r="O11" i="2"/>
  <c r="O12" i="2"/>
  <c r="O13" i="2"/>
  <c r="O14" i="2"/>
  <c r="O5" i="2"/>
  <c r="N6" i="2"/>
  <c r="N7" i="2"/>
  <c r="N8" i="2"/>
  <c r="N9" i="2"/>
  <c r="N10" i="2"/>
  <c r="N11" i="2"/>
  <c r="N12" i="2"/>
  <c r="N13" i="2"/>
  <c r="N14" i="2"/>
  <c r="N5" i="2"/>
  <c r="M6" i="2"/>
  <c r="M7" i="2"/>
  <c r="M8" i="2"/>
  <c r="M9" i="2"/>
  <c r="M10" i="2"/>
  <c r="M11" i="2"/>
  <c r="M12" i="2"/>
  <c r="M13" i="2"/>
  <c r="M14" i="2"/>
  <c r="M5" i="2"/>
  <c r="L6" i="2"/>
  <c r="L7" i="2"/>
  <c r="L8" i="2"/>
  <c r="L9" i="2"/>
  <c r="L10" i="2"/>
  <c r="L11" i="2"/>
  <c r="L12" i="2"/>
  <c r="L13" i="2"/>
  <c r="L14" i="2"/>
  <c r="L5" i="2"/>
  <c r="K6" i="2"/>
  <c r="K7" i="2"/>
  <c r="K8" i="2"/>
  <c r="K9" i="2"/>
  <c r="K10" i="2"/>
  <c r="K11" i="2"/>
  <c r="K12" i="2"/>
  <c r="K13" i="2"/>
  <c r="K14" i="2"/>
  <c r="K5" i="2"/>
  <c r="J6" i="2"/>
  <c r="J7" i="2"/>
  <c r="J8" i="2"/>
  <c r="J9" i="2"/>
  <c r="J10" i="2"/>
  <c r="J11" i="2"/>
  <c r="J12" i="2"/>
  <c r="J13" i="2"/>
  <c r="J14" i="2"/>
  <c r="J5" i="2"/>
  <c r="I6" i="2"/>
  <c r="I7" i="2"/>
  <c r="I8" i="2"/>
  <c r="I9" i="2"/>
  <c r="I10" i="2"/>
  <c r="I11" i="2"/>
  <c r="I12" i="2"/>
  <c r="I13" i="2"/>
  <c r="I14" i="2"/>
  <c r="I5" i="2"/>
  <c r="H6" i="2"/>
  <c r="H7" i="2"/>
  <c r="H8" i="2"/>
  <c r="H9" i="2"/>
  <c r="H10" i="2"/>
  <c r="H11" i="2"/>
  <c r="H12" i="2"/>
  <c r="H13" i="2"/>
  <c r="H14" i="2"/>
  <c r="H5" i="2"/>
  <c r="G6" i="2"/>
  <c r="F21" i="2" s="1"/>
  <c r="G7" i="2"/>
  <c r="G8" i="2"/>
  <c r="G9" i="2"/>
  <c r="G10" i="2"/>
  <c r="G11" i="2"/>
  <c r="G12" i="2"/>
  <c r="G13" i="2"/>
  <c r="G14" i="2"/>
  <c r="G5" i="2"/>
  <c r="F34" i="2"/>
  <c r="F33" i="2"/>
  <c r="F32" i="2"/>
  <c r="F24" i="2"/>
  <c r="F19" i="2"/>
  <c r="T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9238DE-A5E3-4F81-9D51-A9409D0E7605}" name="FTSales1" type="6" refreshedVersion="5" background="1" saveData="1">
    <textPr sourceFile="C:\SVN_GMetrix\Tests\Consolidated Templates\en-US\Excel13ProjV2\FTSales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<sst xmlns="http://schemas.openxmlformats.org/spreadsheetml/2006/main" count="336" uniqueCount="234">
  <si>
    <t>Họ Tên
Nhân Viên</t>
  </si>
  <si>
    <t>Mã
Nhân Viên</t>
  </si>
  <si>
    <t>Giới tính</t>
  </si>
  <si>
    <t>Phòng
Ban</t>
  </si>
  <si>
    <t>Trần Thế Anh</t>
  </si>
  <si>
    <t>Nam</t>
  </si>
  <si>
    <t>Kinh doanh</t>
  </si>
  <si>
    <t>Nữ</t>
  </si>
  <si>
    <t>Kỹ thuật</t>
  </si>
  <si>
    <t>Kế toán</t>
  </si>
  <si>
    <t>Trương Công Hà</t>
  </si>
  <si>
    <t>Vũ Ngọc Tường</t>
  </si>
  <si>
    <t>Nguyễn Thị Liên</t>
  </si>
  <si>
    <t>Lê Thanh Tùng</t>
  </si>
  <si>
    <t>Trần Thái Tùng</t>
  </si>
  <si>
    <t>Số nhân sự phòng Kỹ thuật</t>
  </si>
  <si>
    <t>Số nhân sự phòng Kế toán</t>
  </si>
  <si>
    <t>Lương cao nhất phòng Kỹ thuật</t>
  </si>
  <si>
    <t>Lương cao nhất phòng Kế toán</t>
  </si>
  <si>
    <t>Lương thấp nhất phòng Kỹ thuật</t>
  </si>
  <si>
    <t>Lương thấp nhất phòng Kế toán</t>
  </si>
  <si>
    <t>Ký tự đầu cột Mã nhân viên</t>
  </si>
  <si>
    <t>2 ký tự cuối cột Mã nhân viên</t>
  </si>
  <si>
    <t>Lê Thị thủy</t>
  </si>
  <si>
    <t>trần Thu Hà</t>
  </si>
  <si>
    <t>Nguyễn Thúy thanh</t>
  </si>
  <si>
    <t>Lê Mai chi</t>
  </si>
  <si>
    <t>A0102</t>
  </si>
  <si>
    <t>B0105</t>
  </si>
  <si>
    <t>A0206</t>
  </si>
  <si>
    <t>C0208</t>
  </si>
  <si>
    <t>A0302</t>
  </si>
  <si>
    <t>B0206</t>
  </si>
  <si>
    <t>C0109</t>
  </si>
  <si>
    <t>B0307</t>
  </si>
  <si>
    <t>A0410</t>
  </si>
  <si>
    <t>B0612</t>
  </si>
  <si>
    <t>BẢNG THANH TOÁN LƯƠNG THÁNG 11-2021</t>
  </si>
  <si>
    <t>Bài tập mẫu Excel sử dụng hàm SUMIF, COUNTIF, AVERAGEIF VÀ CÁC HÀM VỚI DỮ LIỆU KIỂU TEXT</t>
  </si>
  <si>
    <r>
      <t xml:space="preserve">Tổng lương </t>
    </r>
    <r>
      <rPr>
        <u/>
        <sz val="12"/>
        <color rgb="FFFF0000"/>
        <rFont val="Times New Roman"/>
        <family val="1"/>
      </rPr>
      <t>Kinh doanh</t>
    </r>
  </si>
  <si>
    <t xml:space="preserve">range: vùng dữ liệu chứa điều kiện cần kiểm tra </t>
  </si>
  <si>
    <t>sum_range: vùng cần tính tổng</t>
  </si>
  <si>
    <t>VD: "Kinh doanh", "&gt;400"</t>
  </si>
  <si>
    <t>Đếm số nhân viên nữ</t>
  </si>
  <si>
    <t>Chú ý:</t>
  </si>
  <si>
    <r>
      <t xml:space="preserve">Tính mức lương TB của </t>
    </r>
    <r>
      <rPr>
        <sz val="12"/>
        <color rgb="FFFF0000"/>
        <rFont val="Times New Roman"/>
        <family val="1"/>
      </rPr>
      <t>nữ</t>
    </r>
  </si>
  <si>
    <t>VD: "Kinh doanh","&gt;500000"</t>
  </si>
  <si>
    <t>average_range: vùng cần tính TB</t>
  </si>
  <si>
    <t>count</t>
  </si>
  <si>
    <t>counta</t>
  </si>
  <si>
    <t>Tổng lương toàn cơ quan</t>
  </si>
  <si>
    <t>Họ tên Nhân viên viết hoa toàn bộ</t>
  </si>
  <si>
    <t>Nối Mã nhân viên + Dấu cách + Họ tên Nhân viên</t>
  </si>
  <si>
    <t>Họ tên Nhân viên viết hoa chữ cái đầu tiên</t>
  </si>
  <si>
    <t>Họ tên Nhân viên viết thường toàn bộ</t>
  </si>
  <si>
    <t xml:space="preserve"> Mức lương TB toàn cơ quan</t>
  </si>
  <si>
    <t>Lương</t>
  </si>
  <si>
    <t>Mức lương cao nhất của 1 người</t>
  </si>
  <si>
    <t>Mức lương thấp nhất của 1 người</t>
  </si>
  <si>
    <r>
      <rPr>
        <sz val="12"/>
        <color rgb="FFFF0000"/>
        <rFont val="Times New Roman"/>
        <family val="1"/>
      </rPr>
      <t>TB</t>
    </r>
    <r>
      <rPr>
        <sz val="12"/>
        <color theme="1"/>
        <rFont val="Times New Roman"/>
        <family val="2"/>
      </rPr>
      <t xml:space="preserve"> lương phòng</t>
    </r>
    <r>
      <rPr>
        <sz val="12"/>
        <color rgb="FFFF0000"/>
        <rFont val="Times New Roman"/>
        <family val="1"/>
      </rPr>
      <t>Kinh doanh</t>
    </r>
  </si>
  <si>
    <t>Phòng Kinh doanh có bao nhiêu người?</t>
  </si>
  <si>
    <t>TB lương phòng kế toán</t>
  </si>
  <si>
    <t>TB lương phòng kỹ thuật</t>
  </si>
  <si>
    <r>
      <t>Có bao nhiêu người có mức lương t</t>
    </r>
    <r>
      <rPr>
        <sz val="12"/>
        <color rgb="FFFF0000"/>
        <rFont val="Times New Roman"/>
        <family val="1"/>
      </rPr>
      <t>rên 500000</t>
    </r>
  </si>
  <si>
    <t>criteria: điều kiện viết trong ngoặc kép " ". Ví dụ: "Kinh doanh","&gt;300000"</t>
  </si>
  <si>
    <r>
      <t xml:space="preserve">Thưởng 8/3
</t>
    </r>
    <r>
      <rPr>
        <b/>
        <sz val="9"/>
        <color rgb="FFFF0000"/>
        <rFont val="Times New Roman"/>
        <family val="1"/>
      </rPr>
      <t>Nữ: Lương*30%
Nam: 0</t>
    </r>
  </si>
  <si>
    <r>
      <t xml:space="preserve">Thưởng
</t>
    </r>
    <r>
      <rPr>
        <b/>
        <sz val="10"/>
        <color rgb="FFFF0000"/>
        <rFont val="Times New Roman"/>
        <family val="1"/>
      </rPr>
      <t>= Lương cơ bản * 5%</t>
    </r>
  </si>
  <si>
    <t>Stt</t>
  </si>
  <si>
    <t>ký tự thứ 2,3,4 cột Mã nhân viên</t>
  </si>
  <si>
    <t>Họ tên Nhân viên viết hoa các chữ cái đầu tiên</t>
  </si>
  <si>
    <t>Tổng lương phòng kế toán</t>
  </si>
  <si>
    <t>Mức lương TBphòng kỹ thuật</t>
  </si>
  <si>
    <t>Quarts Ordered (by month)</t>
  </si>
  <si>
    <t>Flavors</t>
  </si>
  <si>
    <t>January</t>
  </si>
  <si>
    <t>February</t>
  </si>
  <si>
    <t>March</t>
  </si>
  <si>
    <t>April</t>
  </si>
  <si>
    <t>Demand</t>
  </si>
  <si>
    <t>Fruit Heaven Splurge</t>
  </si>
  <si>
    <t>Nutty Heaven Splurge</t>
  </si>
  <si>
    <t>Whole Vanilla Bean Chunk</t>
  </si>
  <si>
    <t>Poprock Pancake Syrup</t>
  </si>
  <si>
    <t>Caramel Pavement</t>
  </si>
  <si>
    <t>Cinnamon Donut</t>
  </si>
  <si>
    <t>Mocha Madness</t>
  </si>
  <si>
    <t>Black Bean Choco</t>
  </si>
  <si>
    <t>Pistachio and Pecans</t>
  </si>
  <si>
    <t>Blueberry Choco</t>
  </si>
  <si>
    <t>Red Hot Chili Choco</t>
  </si>
  <si>
    <t>Choco Heaven Splurge</t>
  </si>
  <si>
    <t>Yellow Snow Cream</t>
  </si>
  <si>
    <t>Jawbreaker Mint</t>
  </si>
  <si>
    <t>Pecan and Peanut Truffle</t>
  </si>
  <si>
    <t>Cheesecake Caramel</t>
  </si>
  <si>
    <t>Animal Crackers</t>
  </si>
  <si>
    <t>Wafflecone Raspberry</t>
  </si>
  <si>
    <t>Mint Choco Cherry</t>
  </si>
  <si>
    <t>Yogurt Covered Cashew</t>
  </si>
  <si>
    <t>Green Tea Wheatgrass</t>
  </si>
  <si>
    <t>Campbell's Soup Souffle</t>
  </si>
  <si>
    <t>Sour Tart Sherbet</t>
  </si>
  <si>
    <t>Item #</t>
  </si>
  <si>
    <t>Type</t>
  </si>
  <si>
    <t>Toy Description</t>
  </si>
  <si>
    <t>Concatenate</t>
  </si>
  <si>
    <t>Inventory</t>
  </si>
  <si>
    <t>Daily</t>
  </si>
  <si>
    <t>Weekly</t>
  </si>
  <si>
    <t>Wakeboard</t>
  </si>
  <si>
    <t>Small - Men's Boot Size 5-8</t>
  </si>
  <si>
    <t>Large - Men's Boot Size 8-12</t>
  </si>
  <si>
    <t xml:space="preserve">Wakeboard </t>
  </si>
  <si>
    <t>Small - Women's Boot Size 4-9</t>
  </si>
  <si>
    <t>Large - Women's Boot Size 10-12</t>
  </si>
  <si>
    <t>High Performance - Men's Boot Size 8-12</t>
  </si>
  <si>
    <t>Knee Board</t>
  </si>
  <si>
    <t>O'Neill Knee Board</t>
  </si>
  <si>
    <t>Wakeskate</t>
  </si>
  <si>
    <t>Anthem 42"</t>
  </si>
  <si>
    <t>Surfboard</t>
  </si>
  <si>
    <t>Venture 5'6"</t>
  </si>
  <si>
    <t>High End Phase 5 Drew Daniel Carbon Large</t>
  </si>
  <si>
    <t>Rope</t>
  </si>
  <si>
    <t>All Purpose Rope - Proline Upstart Rope Package</t>
  </si>
  <si>
    <t>QUESTION</t>
  </si>
  <si>
    <t>Join text from multiple cells.</t>
  </si>
  <si>
    <r>
      <t>Cell </t>
    </r>
    <r>
      <rPr>
        <b/>
        <sz val="12"/>
        <color rgb="FF37454F"/>
        <rFont val="Arial"/>
        <family val="2"/>
        <scheme val="minor"/>
      </rPr>
      <t>D3</t>
    </r>
  </si>
  <si>
    <t>* Text1: cell B3</t>
  </si>
  <si>
    <t>Wrap Text</t>
  </si>
  <si>
    <t>Create a new formatting rule</t>
  </si>
  <si>
    <r>
      <t>Cell range </t>
    </r>
    <r>
      <rPr>
        <b/>
        <sz val="12"/>
        <color rgb="FF37454F"/>
        <rFont val="Arial"/>
        <family val="2"/>
        <scheme val="minor"/>
      </rPr>
      <t>E3:E12</t>
    </r>
  </si>
  <si>
    <t>Format all cells based on their values</t>
  </si>
  <si>
    <t>Use the Icon Set style</t>
  </si>
  <si>
    <r>
      <t>* </t>
    </r>
    <r>
      <rPr>
        <b/>
        <sz val="12"/>
        <color rgb="FF37454F"/>
        <rFont val="Arial"/>
        <family val="2"/>
        <scheme val="minor"/>
      </rPr>
      <t>3 Flags</t>
    </r>
  </si>
  <si>
    <r>
      <t>Display the Green Flag when value is </t>
    </r>
    <r>
      <rPr>
        <b/>
        <sz val="12"/>
        <color rgb="FF37454F"/>
        <rFont val="Arial"/>
        <family val="2"/>
        <scheme val="minor"/>
      </rPr>
      <t>&gt;=</t>
    </r>
    <r>
      <rPr>
        <sz val="12"/>
        <color rgb="FF37454F"/>
        <rFont val="Arial"/>
        <family val="2"/>
        <scheme val="minor"/>
      </rPr>
      <t> </t>
    </r>
    <r>
      <rPr>
        <b/>
        <sz val="12"/>
        <color rgb="FF37454F"/>
        <rFont val="Arial"/>
        <family val="2"/>
        <scheme val="minor"/>
      </rPr>
      <t>10</t>
    </r>
  </si>
  <si>
    <r>
      <t>Display the Yellow Flag when the value is </t>
    </r>
    <r>
      <rPr>
        <b/>
        <sz val="12"/>
        <color rgb="FF37454F"/>
        <rFont val="Arial"/>
        <family val="2"/>
        <scheme val="minor"/>
      </rPr>
      <t xml:space="preserve">&lt;10 </t>
    </r>
    <r>
      <rPr>
        <sz val="12"/>
        <color rgb="FF37454F"/>
        <rFont val="Arial"/>
        <family val="2"/>
        <scheme val="minor"/>
      </rPr>
      <t>and </t>
    </r>
    <r>
      <rPr>
        <b/>
        <sz val="12"/>
        <color rgb="FF37454F"/>
        <rFont val="Arial"/>
        <family val="2"/>
        <scheme val="minor"/>
      </rPr>
      <t>&gt;=</t>
    </r>
    <r>
      <rPr>
        <sz val="12"/>
        <color rgb="FF37454F"/>
        <rFont val="Arial"/>
        <family val="2"/>
        <scheme val="minor"/>
      </rPr>
      <t> </t>
    </r>
    <r>
      <rPr>
        <b/>
        <sz val="12"/>
        <color rgb="FF37454F"/>
        <rFont val="Arial"/>
        <family val="2"/>
        <scheme val="minor"/>
      </rPr>
      <t>5</t>
    </r>
  </si>
  <si>
    <r>
      <t>Event Budget for</t>
    </r>
    <r>
      <rPr>
        <b/>
        <i/>
        <sz val="18"/>
        <color indexed="9"/>
        <rFont val="Verdana"/>
        <family val="2"/>
      </rPr>
      <t xml:space="preserve"> TomoCon</t>
    </r>
    <r>
      <rPr>
        <b/>
        <sz val="18"/>
        <color indexed="9"/>
        <rFont val="Verdana"/>
        <family val="2"/>
      </rPr>
      <t>: PROFIT/LOSS SUMMARY</t>
    </r>
  </si>
  <si>
    <t>Estimated</t>
  </si>
  <si>
    <t>Actual</t>
  </si>
  <si>
    <t>Profit vs. Loss</t>
    <phoneticPr fontId="2" type="noConversion"/>
  </si>
  <si>
    <t>Total income</t>
  </si>
  <si>
    <t>Total expenses</t>
  </si>
  <si>
    <t>Total profit (or loss)</t>
  </si>
  <si>
    <t>FusionTomo Inc.</t>
  </si>
  <si>
    <t>Quarterly Sales</t>
  </si>
  <si>
    <t>Quarter</t>
  </si>
  <si>
    <t>Sales</t>
  </si>
  <si>
    <t>Q1</t>
  </si>
  <si>
    <t>Q2</t>
  </si>
  <si>
    <t>Q3</t>
  </si>
  <si>
    <t>Q4</t>
  </si>
  <si>
    <t>Total</t>
  </si>
  <si>
    <t>IF Function:Use a formula to determine text to display</t>
  </si>
  <si>
    <r>
      <t>Cell </t>
    </r>
    <r>
      <rPr>
        <b/>
        <sz val="12"/>
        <color rgb="FF37454F"/>
        <rFont val="Arial"/>
        <family val="2"/>
        <scheme val="minor"/>
      </rPr>
      <t>C5</t>
    </r>
  </si>
  <si>
    <r>
      <t>Display the text, "</t>
    </r>
    <r>
      <rPr>
        <b/>
        <sz val="12"/>
        <color rgb="FF37454F"/>
        <rFont val="Arial"/>
        <family val="2"/>
        <scheme val="minor"/>
      </rPr>
      <t>Decrease</t>
    </r>
    <r>
      <rPr>
        <sz val="12"/>
        <color rgb="FF37454F"/>
        <rFont val="Arial"/>
        <family val="2"/>
        <scheme val="minor"/>
      </rPr>
      <t>", if </t>
    </r>
    <r>
      <rPr>
        <b/>
        <sz val="12"/>
        <color rgb="FF37454F"/>
        <rFont val="Arial"/>
        <family val="2"/>
        <scheme val="minor"/>
      </rPr>
      <t>Q2 Sales</t>
    </r>
    <r>
      <rPr>
        <sz val="12"/>
        <color rgb="FF37454F"/>
        <rFont val="Arial"/>
        <family val="2"/>
        <scheme val="minor"/>
      </rPr>
      <t> is less than </t>
    </r>
    <r>
      <rPr>
        <b/>
        <sz val="12"/>
        <color rgb="FF37454F"/>
        <rFont val="Arial"/>
        <family val="2"/>
        <scheme val="minor"/>
      </rPr>
      <t>Q1 Sales</t>
    </r>
  </si>
  <si>
    <r>
      <t>Use the </t>
    </r>
    <r>
      <rPr>
        <b/>
        <sz val="12"/>
        <color rgb="FF37454F"/>
        <rFont val="Arial"/>
        <family val="2"/>
        <scheme val="minor"/>
      </rPr>
      <t>IF</t>
    </r>
    <r>
      <rPr>
        <sz val="12"/>
        <color rgb="FF37454F"/>
        <rFont val="Arial"/>
        <family val="2"/>
        <scheme val="minor"/>
      </rPr>
      <t> function</t>
    </r>
  </si>
  <si>
    <r>
      <t>Cell </t>
    </r>
    <r>
      <rPr>
        <b/>
        <sz val="12"/>
        <color rgb="FF37454F"/>
        <rFont val="Arial"/>
        <family val="2"/>
        <scheme val="minor"/>
      </rPr>
      <t>C6</t>
    </r>
  </si>
  <si>
    <r>
      <t>Display the text, "</t>
    </r>
    <r>
      <rPr>
        <b/>
        <sz val="12"/>
        <color rgb="FF37454F"/>
        <rFont val="Arial"/>
        <family val="2"/>
        <scheme val="minor"/>
      </rPr>
      <t>Decrease</t>
    </r>
    <r>
      <rPr>
        <sz val="12"/>
        <color rgb="FF37454F"/>
        <rFont val="Arial"/>
        <family val="2"/>
        <scheme val="minor"/>
      </rPr>
      <t>", if </t>
    </r>
    <r>
      <rPr>
        <b/>
        <sz val="12"/>
        <color rgb="FF37454F"/>
        <rFont val="Arial"/>
        <family val="2"/>
        <scheme val="minor"/>
      </rPr>
      <t>Q3 Sales</t>
    </r>
    <r>
      <rPr>
        <sz val="12"/>
        <color rgb="FF37454F"/>
        <rFont val="Arial"/>
        <family val="2"/>
        <scheme val="minor"/>
      </rPr>
      <t> is less than </t>
    </r>
    <r>
      <rPr>
        <b/>
        <sz val="12"/>
        <color rgb="FF37454F"/>
        <rFont val="Arial"/>
        <family val="2"/>
        <scheme val="minor"/>
      </rPr>
      <t>Q2 Sales</t>
    </r>
  </si>
  <si>
    <r>
      <t>Cell </t>
    </r>
    <r>
      <rPr>
        <b/>
        <sz val="12"/>
        <color rgb="FF37454F"/>
        <rFont val="Arial"/>
        <family val="2"/>
        <scheme val="minor"/>
      </rPr>
      <t>C7</t>
    </r>
  </si>
  <si>
    <r>
      <t>Display the text, "</t>
    </r>
    <r>
      <rPr>
        <b/>
        <sz val="12"/>
        <color rgb="FF37454F"/>
        <rFont val="Arial"/>
        <family val="2"/>
        <scheme val="minor"/>
      </rPr>
      <t>Decrease</t>
    </r>
    <r>
      <rPr>
        <sz val="12"/>
        <color rgb="FF37454F"/>
        <rFont val="Arial"/>
        <family val="2"/>
        <scheme val="minor"/>
      </rPr>
      <t>", if </t>
    </r>
    <r>
      <rPr>
        <b/>
        <sz val="12"/>
        <color rgb="FF37454F"/>
        <rFont val="Arial"/>
        <family val="2"/>
        <scheme val="minor"/>
      </rPr>
      <t>Q4 Sales</t>
    </r>
    <r>
      <rPr>
        <sz val="12"/>
        <color rgb="FF37454F"/>
        <rFont val="Arial"/>
        <family val="2"/>
        <scheme val="minor"/>
      </rPr>
      <t> is less than </t>
    </r>
    <r>
      <rPr>
        <b/>
        <sz val="12"/>
        <color rgb="FF37454F"/>
        <rFont val="Arial"/>
        <family val="2"/>
        <scheme val="minor"/>
      </rPr>
      <t>Q3 Sales</t>
    </r>
  </si>
  <si>
    <t>Software Sales</t>
  </si>
  <si>
    <t>1111 East Main Street, Gainesville, FL 32605</t>
  </si>
  <si>
    <t>TEL: 555-485-6252 FAX: 555-485-6556</t>
  </si>
  <si>
    <t>Sales Rep</t>
  </si>
  <si>
    <t>Emerson Finch</t>
  </si>
  <si>
    <t>Emil Emilsson</t>
  </si>
  <si>
    <t>Mandrake Wilson</t>
  </si>
  <si>
    <t>Adrian Parmalee</t>
  </si>
  <si>
    <t>Patricia Marconi</t>
  </si>
  <si>
    <t>Víctor French</t>
  </si>
  <si>
    <t>Liliana Umberton</t>
  </si>
  <si>
    <t>Elroy Carter</t>
  </si>
  <si>
    <t>Hubie Huber</t>
  </si>
  <si>
    <t>Oscar Miller</t>
  </si>
  <si>
    <t>Conditional Formatting</t>
  </si>
  <si>
    <r>
      <t>Range </t>
    </r>
    <r>
      <rPr>
        <b/>
        <sz val="12"/>
        <color rgb="FF37454F"/>
        <rFont val="Arial"/>
        <family val="2"/>
        <scheme val="minor"/>
      </rPr>
      <t>F6:F15</t>
    </r>
  </si>
  <si>
    <r>
      <t>Use the </t>
    </r>
    <r>
      <rPr>
        <b/>
        <sz val="12"/>
        <color rgb="FF37454F"/>
        <rFont val="Arial"/>
        <family val="2"/>
        <scheme val="minor"/>
      </rPr>
      <t>Icon Set</t>
    </r>
    <r>
      <rPr>
        <sz val="12"/>
        <color rgb="FF37454F"/>
        <rFont val="Arial"/>
        <family val="2"/>
        <scheme val="minor"/>
      </rPr>
      <t> style</t>
    </r>
  </si>
  <si>
    <r>
      <t>Use the </t>
    </r>
    <r>
      <rPr>
        <b/>
        <sz val="12"/>
        <color rgb="FF37454F"/>
        <rFont val="Arial"/>
        <family val="2"/>
        <scheme val="minor"/>
      </rPr>
      <t>3 Arrows (colored)</t>
    </r>
    <r>
      <rPr>
        <sz val="12"/>
        <color rgb="FF37454F"/>
        <rFont val="Arial"/>
        <family val="2"/>
        <scheme val="minor"/>
      </rPr>
      <t> type</t>
    </r>
  </si>
  <si>
    <r>
      <t>Display the Green Arrow when value is </t>
    </r>
    <r>
      <rPr>
        <b/>
        <sz val="12"/>
        <color rgb="FF37454F"/>
        <rFont val="Arial"/>
        <family val="2"/>
        <scheme val="minor"/>
      </rPr>
      <t>&gt;=</t>
    </r>
    <r>
      <rPr>
        <sz val="12"/>
        <color rgb="FF37454F"/>
        <rFont val="Arial"/>
        <family val="2"/>
        <scheme val="minor"/>
      </rPr>
      <t> </t>
    </r>
    <r>
      <rPr>
        <b/>
        <sz val="12"/>
        <color rgb="FF37454F"/>
        <rFont val="Arial"/>
        <family val="2"/>
        <scheme val="minor"/>
      </rPr>
      <t>30000</t>
    </r>
  </si>
  <si>
    <r>
      <t>Display the Yellow Arrow when the value is </t>
    </r>
    <r>
      <rPr>
        <b/>
        <sz val="12"/>
        <color rgb="FF37454F"/>
        <rFont val="Arial"/>
        <family val="2"/>
        <scheme val="minor"/>
      </rPr>
      <t>&lt;30000</t>
    </r>
    <r>
      <rPr>
        <sz val="12"/>
        <color rgb="FF37454F"/>
        <rFont val="Arial"/>
        <family val="2"/>
        <scheme val="minor"/>
      </rPr>
      <t> and </t>
    </r>
    <r>
      <rPr>
        <b/>
        <sz val="12"/>
        <color rgb="FF37454F"/>
        <rFont val="Arial"/>
        <family val="2"/>
        <scheme val="minor"/>
      </rPr>
      <t>&gt;=</t>
    </r>
    <r>
      <rPr>
        <sz val="12"/>
        <color rgb="FF37454F"/>
        <rFont val="Arial"/>
        <family val="2"/>
        <scheme val="minor"/>
      </rPr>
      <t> </t>
    </r>
    <r>
      <rPr>
        <b/>
        <sz val="12"/>
        <color rgb="FF37454F"/>
        <rFont val="Arial"/>
        <family val="2"/>
        <scheme val="minor"/>
      </rPr>
      <t>20000</t>
    </r>
  </si>
  <si>
    <r>
      <rPr>
        <b/>
        <sz val="14"/>
        <color rgb="FFFF0000"/>
        <rFont val="Segoe UI"/>
        <family val="2"/>
      </rPr>
      <t xml:space="preserve">QUESTION: </t>
    </r>
    <r>
      <rPr>
        <sz val="14"/>
        <color rgb="FF212529"/>
        <rFont val="Segoe UI"/>
        <family val="2"/>
      </rPr>
      <t>In the </t>
    </r>
    <r>
      <rPr>
        <b/>
        <sz val="14"/>
        <color rgb="FF212529"/>
        <rFont val="Segoe UI"/>
        <family val="2"/>
      </rPr>
      <t>Profit - Loss Summary</t>
    </r>
    <r>
      <rPr>
        <sz val="14"/>
        <color rgb="FF212529"/>
        <rFont val="Segoe UI"/>
        <family val="2"/>
      </rPr>
      <t> worksheet, in cell </t>
    </r>
    <r>
      <rPr>
        <b/>
        <sz val="14"/>
        <color rgb="FF212529"/>
        <rFont val="Segoe UI"/>
        <family val="2"/>
      </rPr>
      <t>D8</t>
    </r>
    <r>
      <rPr>
        <sz val="14"/>
        <color rgb="FF212529"/>
        <rFont val="Segoe UI"/>
        <family val="2"/>
      </rPr>
      <t>, use the </t>
    </r>
    <r>
      <rPr>
        <b/>
        <sz val="14"/>
        <color rgb="FF212529"/>
        <rFont val="Segoe UI"/>
        <family val="2"/>
      </rPr>
      <t>IF</t>
    </r>
    <r>
      <rPr>
        <sz val="14"/>
        <color rgb="FF212529"/>
        <rFont val="Segoe UI"/>
        <family val="2"/>
      </rPr>
      <t>function to show </t>
    </r>
    <r>
      <rPr>
        <b/>
        <u/>
        <sz val="14"/>
        <color rgb="FF212529"/>
        <rFont val="Segoe UI"/>
        <family val="2"/>
      </rPr>
      <t>Close</t>
    </r>
    <r>
      <rPr>
        <sz val="14"/>
        <color rgb="FF212529"/>
        <rFont val="Segoe UI"/>
        <family val="2"/>
      </rPr>
      <t> if the </t>
    </r>
    <r>
      <rPr>
        <b/>
        <sz val="14"/>
        <color rgb="FF212529"/>
        <rFont val="Segoe UI"/>
        <family val="2"/>
      </rPr>
      <t>SUM</t>
    </r>
    <r>
      <rPr>
        <sz val="14"/>
        <color rgb="FF212529"/>
        <rFont val="Segoe UI"/>
        <family val="2"/>
      </rPr>
      <t> of </t>
    </r>
    <r>
      <rPr>
        <b/>
        <sz val="14"/>
        <color rgb="FF212529"/>
        <rFont val="Segoe UI"/>
        <family val="2"/>
      </rPr>
      <t>C9:D9</t>
    </r>
    <r>
      <rPr>
        <sz val="14"/>
        <color rgb="FF212529"/>
        <rFont val="Segoe UI"/>
        <family val="2"/>
      </rPr>
      <t> is greater than </t>
    </r>
    <r>
      <rPr>
        <b/>
        <u/>
        <sz val="14"/>
        <color rgb="FF212529"/>
        <rFont val="Segoe UI"/>
        <family val="2"/>
      </rPr>
      <t>22500</t>
    </r>
    <r>
      <rPr>
        <sz val="14"/>
        <color rgb="FF212529"/>
        <rFont val="Segoe UI"/>
        <family val="2"/>
      </rPr>
      <t>and </t>
    </r>
    <r>
      <rPr>
        <b/>
        <u/>
        <sz val="14"/>
        <color rgb="FF212529"/>
        <rFont val="Segoe UI"/>
        <family val="2"/>
      </rPr>
      <t>Not Close</t>
    </r>
    <r>
      <rPr>
        <sz val="14"/>
        <color rgb="FF212529"/>
        <rFont val="Segoe UI"/>
        <family val="2"/>
      </rPr>
      <t> if it is less than or equal to </t>
    </r>
    <r>
      <rPr>
        <b/>
        <u/>
        <sz val="14"/>
        <color rgb="FF212529"/>
        <rFont val="Segoe UI"/>
        <family val="2"/>
      </rPr>
      <t>22500</t>
    </r>
    <r>
      <rPr>
        <sz val="14"/>
        <color rgb="FF212529"/>
        <rFont val="Segoe UI"/>
        <family val="2"/>
      </rPr>
      <t>.</t>
    </r>
  </si>
  <si>
    <r>
      <t>Ch</t>
    </r>
    <r>
      <rPr>
        <b/>
        <sz val="13"/>
        <color rgb="FF000000"/>
        <rFont val="Cambria"/>
        <family val="1"/>
      </rPr>
      <t>ế</t>
    </r>
    <r>
      <rPr>
        <b/>
        <sz val="13"/>
        <color rgb="FF000000"/>
        <rFont val="Times New Roman"/>
        <family val="1"/>
      </rPr>
      <t xml:space="preserve"> </t>
    </r>
    <r>
      <rPr>
        <b/>
        <sz val="13"/>
        <color rgb="FF000000"/>
        <rFont val="Cambria"/>
        <family val="1"/>
      </rPr>
      <t>độ</t>
    </r>
    <r>
      <rPr>
        <b/>
        <sz val="13"/>
        <color rgb="FF000000"/>
        <rFont val="Times New Roman"/>
        <family val="1"/>
      </rPr>
      <t xml:space="preserve"> làm vi</t>
    </r>
    <r>
      <rPr>
        <b/>
        <sz val="13"/>
        <color rgb="FF000000"/>
        <rFont val="Cambria"/>
        <family val="1"/>
      </rPr>
      <t>ệ</t>
    </r>
    <r>
      <rPr>
        <b/>
        <sz val="13"/>
        <color rgb="FF000000"/>
        <rFont val="Times New Roman"/>
        <family val="1"/>
      </rPr>
      <t>c v</t>
    </r>
    <r>
      <rPr>
        <b/>
        <sz val="13"/>
        <color rgb="FF000000"/>
        <rFont val="Cambria"/>
        <family val="1"/>
      </rPr>
      <t>ớ</t>
    </r>
    <r>
      <rPr>
        <b/>
        <sz val="13"/>
        <color rgb="FF000000"/>
        <rFont val="Times New Roman"/>
        <family val="1"/>
      </rPr>
      <t xml:space="preserve">i </t>
    </r>
  </si>
  <si>
    <r>
      <t>+ Ch</t>
    </r>
    <r>
      <rPr>
        <b/>
        <sz val="13"/>
        <color theme="1"/>
        <rFont val="Cambria"/>
        <family val="1"/>
      </rPr>
      <t>ế</t>
    </r>
    <r>
      <rPr>
        <b/>
        <sz val="13"/>
        <color theme="1"/>
        <rFont val="Times New Roman"/>
        <family val="1"/>
      </rPr>
      <t xml:space="preserve"> </t>
    </r>
    <r>
      <rPr>
        <b/>
        <sz val="13"/>
        <color theme="1"/>
        <rFont val="Cambria"/>
        <family val="1"/>
      </rPr>
      <t>độ</t>
    </r>
    <r>
      <rPr>
        <b/>
        <sz val="13"/>
        <color theme="1"/>
        <rFont val="Times New Roman"/>
        <family val="1"/>
      </rPr>
      <t xml:space="preserve"> làm vi</t>
    </r>
    <r>
      <rPr>
        <b/>
        <sz val="13"/>
        <color theme="1"/>
        <rFont val="Cambria"/>
        <family val="1"/>
      </rPr>
      <t>ệ</t>
    </r>
    <r>
      <rPr>
        <b/>
        <sz val="13"/>
        <color theme="1"/>
        <rFont val="Times New Roman"/>
        <family val="1"/>
      </rPr>
      <t>c v</t>
    </r>
    <r>
      <rPr>
        <b/>
        <sz val="13"/>
        <color theme="1"/>
        <rFont val="Cambria"/>
        <family val="1"/>
      </rPr>
      <t>ớ</t>
    </r>
    <r>
      <rPr>
        <b/>
        <sz val="13"/>
        <color theme="1"/>
        <rFont val="Times New Roman"/>
        <family val="1"/>
      </rPr>
      <t>i công th</t>
    </r>
    <r>
      <rPr>
        <b/>
        <sz val="13"/>
        <color theme="1"/>
        <rFont val="Cambria"/>
        <family val="1"/>
      </rPr>
      <t>ứ</t>
    </r>
    <r>
      <rPr>
        <b/>
        <sz val="13"/>
        <color theme="1"/>
        <rFont val="Times New Roman"/>
        <family val="1"/>
      </rPr>
      <t>c/ hàm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</si>
  <si>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3"/>
        <color theme="1"/>
        <rFont val="Times New Roman"/>
        <family val="1"/>
      </rPr>
      <t>C1: Gõ tr</t>
    </r>
    <r>
      <rPr>
        <sz val="13"/>
        <color theme="1"/>
        <rFont val="Cambria"/>
        <family val="1"/>
      </rPr>
      <t>ự</t>
    </r>
    <r>
      <rPr>
        <sz val="13"/>
        <color theme="1"/>
        <rFont val="Times New Roman"/>
        <family val="1"/>
      </rPr>
      <t>c ti</t>
    </r>
    <r>
      <rPr>
        <sz val="13"/>
        <color theme="1"/>
        <rFont val="Cambria"/>
        <family val="1"/>
      </rPr>
      <t>ế</t>
    </r>
    <r>
      <rPr>
        <sz val="13"/>
        <color theme="1"/>
        <rFont val="Times New Roman"/>
        <family val="1"/>
      </rPr>
      <t>p t</t>
    </r>
    <r>
      <rPr>
        <sz val="13"/>
        <color theme="1"/>
        <rFont val="Cambria"/>
        <family val="1"/>
      </rPr>
      <t>ạ</t>
    </r>
    <r>
      <rPr>
        <sz val="13"/>
        <color theme="1"/>
        <rFont val="Times New Roman"/>
        <family val="1"/>
      </rPr>
      <t>i ô c</t>
    </r>
    <r>
      <rPr>
        <sz val="13"/>
        <color theme="1"/>
        <rFont val="Cambria"/>
        <family val="1"/>
      </rPr>
      <t>ầ</t>
    </r>
    <r>
      <rPr>
        <sz val="13"/>
        <color theme="1"/>
        <rFont val="Times New Roman"/>
        <family val="1"/>
      </rPr>
      <t xml:space="preserve">n </t>
    </r>
    <r>
      <rPr>
        <sz val="13"/>
        <color theme="1"/>
        <rFont val="Cambria"/>
        <family val="1"/>
      </rPr>
      <t>đặ</t>
    </r>
    <r>
      <rPr>
        <sz val="13"/>
        <color theme="1"/>
        <rFont val="Times New Roman"/>
        <family val="1"/>
      </rPr>
      <t>t công th</t>
    </r>
    <r>
      <rPr>
        <sz val="13"/>
        <color theme="1"/>
        <rFont val="Cambria"/>
        <family val="1"/>
      </rPr>
      <t>ứ</t>
    </r>
    <r>
      <rPr>
        <sz val="13"/>
        <color theme="1"/>
        <rFont val="Times New Roman"/>
        <family val="1"/>
      </rPr>
      <t>c ho</t>
    </r>
    <r>
      <rPr>
        <sz val="13"/>
        <color theme="1"/>
        <rFont val="Cambria"/>
        <family val="1"/>
      </rPr>
      <t>ặ</t>
    </r>
    <r>
      <rPr>
        <sz val="13"/>
        <color theme="1"/>
        <rFont val="Times New Roman"/>
        <family val="1"/>
      </rPr>
      <t>c trên thanh công th</t>
    </r>
    <r>
      <rPr>
        <sz val="13"/>
        <color theme="1"/>
        <rFont val="Cambria"/>
        <family val="1"/>
      </rPr>
      <t>ứ</t>
    </r>
    <r>
      <rPr>
        <sz val="13"/>
        <color theme="1"/>
        <rFont val="Times New Roman"/>
        <family val="1"/>
      </rPr>
      <t>c (Fomular Bar)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</si>
  <si>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3"/>
        <color theme="1"/>
        <rFont val="Times New Roman"/>
        <family val="1"/>
      </rPr>
      <t xml:space="preserve">C2: Tab Fomulas </t>
    </r>
    <r>
      <rPr>
        <sz val="11"/>
        <color theme="1"/>
        <rFont val="Wingdings"/>
        <charset val="2"/>
      </rPr>
      <t>à</t>
    </r>
    <r>
      <rPr>
        <sz val="13"/>
        <color theme="1"/>
        <rFont val="Times New Roman"/>
        <family val="1"/>
      </rPr>
      <t xml:space="preserve"> Insert Function …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</si>
  <si>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SUM: Hàm tính t</t>
    </r>
    <r>
      <rPr>
        <sz val="13"/>
        <color theme="1"/>
        <rFont val="Cambria"/>
        <family val="1"/>
      </rPr>
      <t>ổ</t>
    </r>
    <r>
      <rPr>
        <sz val="13"/>
        <color theme="1"/>
        <rFont val="Times New Roman"/>
        <family val="1"/>
      </rPr>
      <t>ng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</si>
  <si>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MIN: Hàm tìm giá tr</t>
    </r>
    <r>
      <rPr>
        <sz val="13"/>
        <color theme="1"/>
        <rFont val="Cambria"/>
        <family val="1"/>
      </rPr>
      <t>ị</t>
    </r>
    <r>
      <rPr>
        <sz val="13"/>
        <color theme="1"/>
        <rFont val="Times New Roman"/>
        <family val="1"/>
      </rPr>
      <t xml:space="preserve"> nh</t>
    </r>
    <r>
      <rPr>
        <sz val="13"/>
        <color theme="1"/>
        <rFont val="Cambria"/>
        <family val="1"/>
      </rPr>
      <t>ỏ</t>
    </r>
    <r>
      <rPr>
        <sz val="13"/>
        <color theme="1"/>
        <rFont val="Times New Roman"/>
        <family val="1"/>
      </rPr>
      <t xml:space="preserve"> nh</t>
    </r>
    <r>
      <rPr>
        <sz val="13"/>
        <color theme="1"/>
        <rFont val="Cambria"/>
        <family val="1"/>
      </rPr>
      <t>ấ</t>
    </r>
    <r>
      <rPr>
        <sz val="13"/>
        <color theme="1"/>
        <rFont val="Times New Roman"/>
        <family val="1"/>
      </rPr>
      <t>t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</si>
  <si>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MAX: Hàm tìm giá tr</t>
    </r>
    <r>
      <rPr>
        <sz val="13"/>
        <color theme="1"/>
        <rFont val="Cambria"/>
        <family val="1"/>
      </rPr>
      <t>ị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ớ</t>
    </r>
    <r>
      <rPr>
        <sz val="13"/>
        <color theme="1"/>
        <rFont val="Times New Roman"/>
        <family val="1"/>
      </rPr>
      <t>n nh</t>
    </r>
    <r>
      <rPr>
        <sz val="13"/>
        <color theme="1"/>
        <rFont val="Cambria"/>
        <family val="1"/>
      </rPr>
      <t>ấ</t>
    </r>
    <r>
      <rPr>
        <sz val="13"/>
        <color theme="1"/>
        <rFont val="Times New Roman"/>
        <family val="1"/>
      </rPr>
      <t>t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</si>
  <si>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AVERAGE: Hàm tính giá tr</t>
    </r>
    <r>
      <rPr>
        <sz val="13"/>
        <color theme="1"/>
        <rFont val="Cambria"/>
        <family val="1"/>
      </rPr>
      <t>ị</t>
    </r>
    <r>
      <rPr>
        <sz val="13"/>
        <color theme="1"/>
        <rFont val="Times New Roman"/>
        <family val="1"/>
      </rPr>
      <t xml:space="preserve"> trung bình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</si>
  <si>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 xml:space="preserve">COUNT: Hàm </t>
    </r>
    <r>
      <rPr>
        <sz val="13"/>
        <color theme="1"/>
        <rFont val="Cambria"/>
        <family val="1"/>
      </rPr>
      <t>đế</t>
    </r>
    <r>
      <rPr>
        <sz val="13"/>
        <color theme="1"/>
        <rFont val="Times New Roman"/>
        <family val="1"/>
      </rPr>
      <t>m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ượ</t>
    </r>
    <r>
      <rPr>
        <sz val="13"/>
        <color theme="1"/>
        <rFont val="Times New Roman"/>
        <family val="1"/>
      </rPr>
      <t>ng ô ch</t>
    </r>
    <r>
      <rPr>
        <sz val="13"/>
        <color theme="1"/>
        <rFont val="Cambria"/>
        <family val="1"/>
      </rPr>
      <t>ứ</t>
    </r>
    <r>
      <rPr>
        <sz val="13"/>
        <color theme="1"/>
        <rFont val="Times New Roman"/>
        <family val="1"/>
      </rPr>
      <t>a giá tr</t>
    </r>
    <r>
      <rPr>
        <sz val="13"/>
        <color theme="1"/>
        <rFont val="Cambria"/>
        <family val="1"/>
      </rPr>
      <t>ị</t>
    </r>
    <r>
      <rPr>
        <sz val="13"/>
        <color theme="1"/>
        <rFont val="Times New Roman"/>
        <family val="1"/>
      </rPr>
      <t xml:space="preserve"> s</t>
    </r>
    <r>
      <rPr>
        <sz val="13"/>
        <color theme="1"/>
        <rFont val="Cambria"/>
        <family val="1"/>
      </rPr>
      <t>ố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</si>
  <si>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 xml:space="preserve">COUNTA: Hàm </t>
    </r>
    <r>
      <rPr>
        <sz val="13"/>
        <color theme="1"/>
        <rFont val="Cambria"/>
        <family val="1"/>
      </rPr>
      <t>đế</t>
    </r>
    <r>
      <rPr>
        <sz val="13"/>
        <color theme="1"/>
        <rFont val="Times New Roman"/>
        <family val="1"/>
      </rPr>
      <t>m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ượ</t>
    </r>
    <r>
      <rPr>
        <sz val="13"/>
        <color theme="1"/>
        <rFont val="Times New Roman"/>
        <family val="1"/>
      </rPr>
      <t>ng ô có ch</t>
    </r>
    <r>
      <rPr>
        <sz val="13"/>
        <color theme="1"/>
        <rFont val="Cambria"/>
        <family val="1"/>
      </rPr>
      <t>ứ</t>
    </r>
    <r>
      <rPr>
        <sz val="13"/>
        <color theme="1"/>
        <rFont val="Times New Roman"/>
        <family val="1"/>
      </rPr>
      <t>a giá tr</t>
    </r>
    <r>
      <rPr>
        <sz val="13"/>
        <color theme="1"/>
        <rFont val="Cambria"/>
        <family val="1"/>
      </rPr>
      <t>ị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Cambria"/>
        <family val="1"/>
      </rPr>
      <t>đế</t>
    </r>
    <r>
      <rPr>
        <sz val="13"/>
        <color theme="1"/>
        <rFont val="Times New Roman"/>
        <family val="1"/>
      </rPr>
      <t>m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ô không tr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>ng)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</si>
  <si>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LEFT: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ượ</t>
    </r>
    <r>
      <rPr>
        <sz val="13"/>
        <color theme="1"/>
        <rFont val="Times New Roman"/>
        <family val="1"/>
      </rPr>
      <t>ng kí t</t>
    </r>
    <r>
      <rPr>
        <sz val="13"/>
        <color theme="1"/>
        <rFont val="Cambria"/>
        <family val="1"/>
      </rPr>
      <t>ự</t>
    </r>
    <r>
      <rPr>
        <sz val="13"/>
        <color theme="1"/>
        <rFont val="Times New Roman"/>
        <family val="1"/>
      </rPr>
      <t xml:space="preserve"> tính t</t>
    </r>
    <r>
      <rPr>
        <sz val="13"/>
        <color theme="1"/>
        <rFont val="Cambria"/>
        <family val="1"/>
      </rPr>
      <t>ừ</t>
    </r>
    <r>
      <rPr>
        <sz val="13"/>
        <color theme="1"/>
        <rFont val="Times New Roman"/>
        <family val="1"/>
      </rPr>
      <t xml:space="preserve"> bên trái c</t>
    </r>
    <r>
      <rPr>
        <sz val="13"/>
        <color theme="1"/>
        <rFont val="Cambria"/>
        <family val="1"/>
      </rPr>
      <t>ủ</t>
    </r>
    <r>
      <rPr>
        <sz val="13"/>
        <color theme="1"/>
        <rFont val="Times New Roman"/>
        <family val="1"/>
      </rPr>
      <t>a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>i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</si>
  <si>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RIGHT: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ượ</t>
    </r>
    <r>
      <rPr>
        <sz val="13"/>
        <color theme="1"/>
        <rFont val="Times New Roman"/>
        <family val="1"/>
      </rPr>
      <t>ng kí t</t>
    </r>
    <r>
      <rPr>
        <sz val="13"/>
        <color theme="1"/>
        <rFont val="Cambria"/>
        <family val="1"/>
      </rPr>
      <t>ự</t>
    </r>
    <r>
      <rPr>
        <sz val="13"/>
        <color theme="1"/>
        <rFont val="Times New Roman"/>
        <family val="1"/>
      </rPr>
      <t xml:space="preserve"> tính t</t>
    </r>
    <r>
      <rPr>
        <sz val="13"/>
        <color theme="1"/>
        <rFont val="Cambria"/>
        <family val="1"/>
      </rPr>
      <t>ừ</t>
    </r>
    <r>
      <rPr>
        <sz val="13"/>
        <color theme="1"/>
        <rFont val="Times New Roman"/>
        <family val="1"/>
      </rPr>
      <t xml:space="preserve"> bên ph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>i c</t>
    </r>
    <r>
      <rPr>
        <sz val="13"/>
        <color theme="1"/>
        <rFont val="Cambria"/>
        <family val="1"/>
      </rPr>
      <t>ủ</t>
    </r>
    <r>
      <rPr>
        <sz val="13"/>
        <color theme="1"/>
        <rFont val="Times New Roman"/>
        <family val="1"/>
      </rPr>
      <t>a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>i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</si>
  <si>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MID: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s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 xml:space="preserve"> l</t>
    </r>
    <r>
      <rPr>
        <sz val="13"/>
        <color theme="1"/>
        <rFont val="Cambria"/>
        <family val="1"/>
      </rPr>
      <t>ượ</t>
    </r>
    <r>
      <rPr>
        <sz val="13"/>
        <color theme="1"/>
        <rFont val="Times New Roman"/>
        <family val="1"/>
      </rPr>
      <t>ng kí t</t>
    </r>
    <r>
      <rPr>
        <sz val="13"/>
        <color theme="1"/>
        <rFont val="Cambria"/>
        <family val="1"/>
      </rPr>
      <t>ự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Cambria"/>
        <family val="1"/>
      </rPr>
      <t>ở</t>
    </r>
    <r>
      <rPr>
        <sz val="13"/>
        <color theme="1"/>
        <rFont val="Times New Roman"/>
        <family val="1"/>
      </rPr>
      <t xml:space="preserve"> gi</t>
    </r>
    <r>
      <rPr>
        <sz val="13"/>
        <color theme="1"/>
        <rFont val="Cambria"/>
        <family val="1"/>
      </rPr>
      <t>ữ</t>
    </r>
    <r>
      <rPr>
        <sz val="13"/>
        <color theme="1"/>
        <rFont val="Times New Roman"/>
        <family val="1"/>
      </rPr>
      <t>a c</t>
    </r>
    <r>
      <rPr>
        <sz val="13"/>
        <color theme="1"/>
        <rFont val="Cambria"/>
        <family val="1"/>
      </rPr>
      <t>ủ</t>
    </r>
    <r>
      <rPr>
        <sz val="13"/>
        <color theme="1"/>
        <rFont val="Times New Roman"/>
        <family val="1"/>
      </rPr>
      <t>a  m</t>
    </r>
    <r>
      <rPr>
        <sz val="13"/>
        <color theme="1"/>
        <rFont val="Cambria"/>
        <family val="1"/>
      </rPr>
      <t>ộ</t>
    </r>
    <r>
      <rPr>
        <sz val="13"/>
        <color theme="1"/>
        <rFont val="Times New Roman"/>
        <family val="1"/>
      </rPr>
      <t>t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>i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</si>
  <si>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PROPER: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 xml:space="preserve">i </t>
    </r>
    <r>
      <rPr>
        <sz val="13"/>
        <color theme="1"/>
        <rFont val="Cambria"/>
        <family val="1"/>
      </rPr>
      <t>đượ</t>
    </r>
    <r>
      <rPr>
        <sz val="13"/>
        <color theme="1"/>
        <rFont val="Times New Roman"/>
        <family val="1"/>
      </rPr>
      <t>c vi</t>
    </r>
    <r>
      <rPr>
        <sz val="13"/>
        <color theme="1"/>
        <rFont val="Cambria"/>
        <family val="1"/>
      </rPr>
      <t>ế</t>
    </r>
    <r>
      <rPr>
        <sz val="13"/>
        <color theme="1"/>
        <rFont val="Times New Roman"/>
        <family val="1"/>
      </rPr>
      <t>t hoa kí t</t>
    </r>
    <r>
      <rPr>
        <sz val="13"/>
        <color theme="1"/>
        <rFont val="Cambria"/>
        <family val="1"/>
      </rPr>
      <t>ự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Cambria"/>
        <family val="1"/>
      </rPr>
      <t>đầ</t>
    </r>
    <r>
      <rPr>
        <sz val="13"/>
        <color theme="1"/>
        <rFont val="Times New Roman"/>
        <family val="1"/>
      </rPr>
      <t>u tiên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</si>
  <si>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UPPER: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 xml:space="preserve">i </t>
    </r>
    <r>
      <rPr>
        <sz val="13"/>
        <color theme="1"/>
        <rFont val="Cambria"/>
        <family val="1"/>
      </rPr>
      <t>đượ</t>
    </r>
    <r>
      <rPr>
        <sz val="13"/>
        <color theme="1"/>
        <rFont val="Times New Roman"/>
        <family val="1"/>
      </rPr>
      <t>c vi</t>
    </r>
    <r>
      <rPr>
        <sz val="13"/>
        <color theme="1"/>
        <rFont val="Cambria"/>
        <family val="1"/>
      </rPr>
      <t>ế</t>
    </r>
    <r>
      <rPr>
        <sz val="13"/>
        <color theme="1"/>
        <rFont val="Times New Roman"/>
        <family val="1"/>
      </rPr>
      <t>t hoa t</t>
    </r>
    <r>
      <rPr>
        <sz val="13"/>
        <color theme="1"/>
        <rFont val="Cambria"/>
        <family val="1"/>
      </rPr>
      <t>ấ</t>
    </r>
    <r>
      <rPr>
        <sz val="13"/>
        <color theme="1"/>
        <rFont val="Times New Roman"/>
        <family val="1"/>
      </rPr>
      <t>t c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các kí t</t>
    </r>
    <r>
      <rPr>
        <sz val="13"/>
        <color theme="1"/>
        <rFont val="Cambria"/>
        <family val="1"/>
      </rPr>
      <t>ự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</si>
  <si>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LOWER: Hàm tr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v</t>
    </r>
    <r>
      <rPr>
        <sz val="13"/>
        <color theme="1"/>
        <rFont val="Cambria"/>
        <family val="1"/>
      </rPr>
      <t>ề</t>
    </r>
    <r>
      <rPr>
        <sz val="13"/>
        <color theme="1"/>
        <rFont val="Times New Roman"/>
        <family val="1"/>
      </rPr>
      <t xml:space="preserve">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 xml:space="preserve">i </t>
    </r>
    <r>
      <rPr>
        <sz val="13"/>
        <color theme="1"/>
        <rFont val="Cambria"/>
        <family val="1"/>
      </rPr>
      <t>đượ</t>
    </r>
    <r>
      <rPr>
        <sz val="13"/>
        <color theme="1"/>
        <rFont val="Times New Roman"/>
        <family val="1"/>
      </rPr>
      <t>c vi</t>
    </r>
    <r>
      <rPr>
        <sz val="13"/>
        <color theme="1"/>
        <rFont val="Cambria"/>
        <family val="1"/>
      </rPr>
      <t>ế</t>
    </r>
    <r>
      <rPr>
        <sz val="13"/>
        <color theme="1"/>
        <rFont val="Times New Roman"/>
        <family val="1"/>
      </rPr>
      <t>t th</t>
    </r>
    <r>
      <rPr>
        <sz val="13"/>
        <color theme="1"/>
        <rFont val="Cambria"/>
        <family val="1"/>
      </rPr>
      <t>ườ</t>
    </r>
    <r>
      <rPr>
        <sz val="13"/>
        <color theme="1"/>
        <rFont val="Times New Roman"/>
        <family val="1"/>
      </rPr>
      <t>ng t</t>
    </r>
    <r>
      <rPr>
        <sz val="13"/>
        <color theme="1"/>
        <rFont val="Cambria"/>
        <family val="1"/>
      </rPr>
      <t>ấ</t>
    </r>
    <r>
      <rPr>
        <sz val="13"/>
        <color theme="1"/>
        <rFont val="Times New Roman"/>
        <family val="1"/>
      </rPr>
      <t>t c</t>
    </r>
    <r>
      <rPr>
        <sz val="13"/>
        <color theme="1"/>
        <rFont val="Cambria"/>
        <family val="1"/>
      </rPr>
      <t>ả</t>
    </r>
    <r>
      <rPr>
        <sz val="13"/>
        <color theme="1"/>
        <rFont val="Times New Roman"/>
        <family val="1"/>
      </rPr>
      <t xml:space="preserve"> các kí t</t>
    </r>
    <r>
      <rPr>
        <sz val="13"/>
        <color theme="1"/>
        <rFont val="Cambria"/>
        <family val="1"/>
      </rPr>
      <t>ự</t>
    </r>
  </si>
  <si>
    <t>Range D3:D12</t>
  </si>
  <si>
    <r>
      <t>Display the Red Flag when the value is </t>
    </r>
    <r>
      <rPr>
        <b/>
        <sz val="12"/>
        <color rgb="FF37454F"/>
        <rFont val="Arial"/>
        <family val="2"/>
        <scheme val="minor"/>
      </rPr>
      <t>&lt;5</t>
    </r>
  </si>
  <si>
    <r>
      <t>Display the text, "</t>
    </r>
    <r>
      <rPr>
        <b/>
        <sz val="12"/>
        <color rgb="FF37454F"/>
        <rFont val="Arial"/>
        <family val="2"/>
        <scheme val="minor"/>
      </rPr>
      <t>Increase</t>
    </r>
    <r>
      <rPr>
        <sz val="12"/>
        <color rgb="FF37454F"/>
        <rFont val="Arial"/>
        <family val="2"/>
        <scheme val="minor"/>
      </rPr>
      <t>", if Q2 Sales is higher than or equar to the Q1 Sales</t>
    </r>
  </si>
  <si>
    <r>
      <t>Display the Red Arrow when the value is </t>
    </r>
    <r>
      <rPr>
        <b/>
        <sz val="12"/>
        <color rgb="FF37454F"/>
        <rFont val="Arial"/>
        <family val="2"/>
        <scheme val="minor"/>
      </rPr>
      <t>&lt; 200000</t>
    </r>
  </si>
  <si>
    <r>
      <rPr>
        <b/>
        <u/>
        <sz val="12"/>
        <color rgb="FFFF0000"/>
        <rFont val="Times New Roman"/>
        <family val="1"/>
      </rPr>
      <t>Question</t>
    </r>
    <r>
      <rPr>
        <b/>
        <sz val="12"/>
        <color rgb="FFFF0000"/>
        <rFont val="Times New Roman"/>
        <family val="1"/>
      </rPr>
      <t>:</t>
    </r>
    <r>
      <rPr>
        <sz val="12"/>
        <color theme="1"/>
        <rFont val="Times New Roman"/>
        <family val="2"/>
      </rPr>
      <t xml:space="preserve"> On the Monthly Orders worksheet, add a formula in cell F4 of the Demand column that displays</t>
    </r>
    <r>
      <rPr>
        <b/>
        <i/>
        <sz val="12"/>
        <color rgb="FFFF0000"/>
        <rFont val="Times New Roman"/>
        <family val="1"/>
      </rPr>
      <t>Decreasing</t>
    </r>
    <r>
      <rPr>
        <sz val="12"/>
        <color theme="1"/>
        <rFont val="Times New Roman"/>
        <family val="2"/>
      </rPr>
      <t xml:space="preserve"> if the orders in April were less than the orders for the March or less than the average orders for the quarter (January - March). Otherwise, display </t>
    </r>
    <r>
      <rPr>
        <b/>
        <i/>
        <sz val="12"/>
        <color rgb="FFFF0000"/>
        <rFont val="Times New Roman"/>
        <family val="1"/>
      </rPr>
      <t>No Change</t>
    </r>
  </si>
  <si>
    <r>
      <t>Display the text, "</t>
    </r>
    <r>
      <rPr>
        <b/>
        <sz val="12"/>
        <color rgb="FF37454F"/>
        <rFont val="Arial"/>
        <family val="2"/>
        <scheme val="minor"/>
      </rPr>
      <t>Increase</t>
    </r>
    <r>
      <rPr>
        <sz val="12"/>
        <color rgb="FF37454F"/>
        <rFont val="Arial"/>
        <family val="2"/>
        <scheme val="minor"/>
      </rPr>
      <t>", if </t>
    </r>
    <r>
      <rPr>
        <b/>
        <sz val="12"/>
        <color rgb="FF37454F"/>
        <rFont val="Arial"/>
        <family val="2"/>
        <scheme val="minor"/>
      </rPr>
      <t>Q3 Sales</t>
    </r>
    <r>
      <rPr>
        <sz val="12"/>
        <color rgb="FF37454F"/>
        <rFont val="Arial"/>
        <family val="2"/>
        <scheme val="minor"/>
      </rPr>
      <t> is higher than  or equar the </t>
    </r>
    <r>
      <rPr>
        <b/>
        <sz val="12"/>
        <color rgb="FF37454F"/>
        <rFont val="Arial"/>
        <family val="2"/>
        <scheme val="minor"/>
      </rPr>
      <t>Q2 Sales</t>
    </r>
  </si>
  <si>
    <r>
      <t>Display the text, "</t>
    </r>
    <r>
      <rPr>
        <b/>
        <sz val="12"/>
        <color rgb="FF37454F"/>
        <rFont val="Arial"/>
        <family val="2"/>
        <scheme val="minor"/>
      </rPr>
      <t>Increase</t>
    </r>
    <r>
      <rPr>
        <sz val="12"/>
        <color rgb="FF37454F"/>
        <rFont val="Arial"/>
        <family val="2"/>
        <scheme val="minor"/>
      </rPr>
      <t>", if </t>
    </r>
    <r>
      <rPr>
        <b/>
        <sz val="12"/>
        <color rgb="FF37454F"/>
        <rFont val="Arial"/>
        <family val="2"/>
        <scheme val="minor"/>
      </rPr>
      <t>Q4 Sales</t>
    </r>
    <r>
      <rPr>
        <sz val="12"/>
        <color rgb="FF37454F"/>
        <rFont val="Arial"/>
        <family val="2"/>
        <scheme val="minor"/>
      </rPr>
      <t> is higher than  or equar the </t>
    </r>
    <r>
      <rPr>
        <b/>
        <sz val="12"/>
        <color rgb="FF37454F"/>
        <rFont val="Arial"/>
        <family val="2"/>
        <scheme val="minor"/>
      </rPr>
      <t>Q3 Sales</t>
    </r>
  </si>
  <si>
    <r>
      <t>* Text2: "</t>
    </r>
    <r>
      <rPr>
        <b/>
        <sz val="12"/>
        <color rgb="FF37454F"/>
        <rFont val="Arial"/>
        <family val="2"/>
        <scheme val="minor"/>
      </rPr>
      <t> </t>
    </r>
    <r>
      <rPr>
        <sz val="12"/>
        <color rgb="FF37454F"/>
        <rFont val="Arial"/>
        <family val="2"/>
        <scheme val="minor"/>
      </rPr>
      <t>" (include spaces)</t>
    </r>
  </si>
  <si>
    <t>* Text3: cell C3</t>
  </si>
  <si>
    <t>* Text4: End with a period.</t>
  </si>
  <si>
    <r>
      <t>Các hàm t</t>
    </r>
    <r>
      <rPr>
        <b/>
        <sz val="13"/>
        <color rgb="FF000000"/>
        <rFont val="Cambria"/>
        <family val="1"/>
      </rPr>
      <t>ổ</t>
    </r>
    <r>
      <rPr>
        <b/>
        <sz val="13"/>
        <color rgb="FF000000"/>
        <rFont val="Times New Roman"/>
        <family val="1"/>
      </rPr>
      <t>ng h</t>
    </r>
    <r>
      <rPr>
        <b/>
        <sz val="13"/>
        <color rgb="FF000000"/>
        <rFont val="Cambria"/>
        <family val="1"/>
      </rPr>
      <t>ợ</t>
    </r>
    <r>
      <rPr>
        <b/>
        <sz val="13"/>
        <color rgb="FF000000"/>
        <rFont val="Times New Roman"/>
        <family val="1"/>
      </rPr>
      <t xml:space="preserve">p </t>
    </r>
  </si>
  <si>
    <t>LươngCB</t>
  </si>
  <si>
    <t>Tên</t>
  </si>
  <si>
    <t>xem lại câu 1</t>
  </si>
  <si>
    <t>countblank</t>
  </si>
  <si>
    <t>xem lại câu 2</t>
  </si>
  <si>
    <t xml:space="preserve">                   Nếu biểu thức logic  trả giá trị TRUE thì hàm IF trả ra giá trị 1</t>
  </si>
  <si>
    <t xml:space="preserve">                   Nếu biểu thức logic trả giá trị FALSE thì hàm IF trả ra giá trị 2</t>
  </si>
  <si>
    <t>biểu thức logic (logical_test)</t>
  </si>
  <si>
    <t>giá trị 1 (value_if_true)</t>
  </si>
  <si>
    <t>giá trị 2 (value_if_false)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</si>
  <si>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Times New Roman"/>
        <family val="1"/>
      </rPr>
      <t>CONCAT: Hàm n</t>
    </r>
    <r>
      <rPr>
        <sz val="13"/>
        <color theme="1"/>
        <rFont val="Cambria"/>
        <family val="1"/>
      </rPr>
      <t>ố</t>
    </r>
    <r>
      <rPr>
        <sz val="13"/>
        <color theme="1"/>
        <rFont val="Times New Roman"/>
        <family val="1"/>
      </rPr>
      <t>i các chu</t>
    </r>
    <r>
      <rPr>
        <sz val="13"/>
        <color theme="1"/>
        <rFont val="Cambria"/>
        <family val="1"/>
      </rPr>
      <t>ỗ</t>
    </r>
    <r>
      <rPr>
        <sz val="13"/>
        <color theme="1"/>
        <rFont val="Times New Roman"/>
        <family val="1"/>
      </rPr>
      <t>i v</t>
    </r>
    <r>
      <rPr>
        <sz val="13"/>
        <color theme="1"/>
        <rFont val="Cambria"/>
        <family val="1"/>
      </rPr>
      <t>ớ</t>
    </r>
    <r>
      <rPr>
        <sz val="13"/>
        <color theme="1"/>
        <rFont val="Times New Roman"/>
        <family val="1"/>
      </rPr>
      <t>i nhau</t>
    </r>
  </si>
  <si>
    <r>
      <rPr>
        <b/>
        <i/>
        <sz val="12"/>
        <color theme="1"/>
        <rFont val="Calibri"/>
        <family val="2"/>
      </rPr>
      <t>Ý nghĩa:</t>
    </r>
    <r>
      <rPr>
        <sz val="12"/>
        <color theme="1"/>
        <rFont val="Calibri"/>
        <family val="2"/>
      </rPr>
      <t xml:space="preserve">  Hàm IF trả về giá trị ô dựa vào điều kiện của biểu thức logic</t>
    </r>
  </si>
  <si>
    <t>1. CONCAT Function</t>
  </si>
  <si>
    <t>2. Conditional Formatting</t>
  </si>
  <si>
    <t>Điểm Tin</t>
  </si>
  <si>
    <t>-   COUNTBLANK: Hàm đếm số lượng ô  trống</t>
  </si>
  <si>
    <t>Mức lương cao nhất</t>
  </si>
  <si>
    <t>Mức lương thấp nhất</t>
  </si>
  <si>
    <r>
      <rPr>
        <b/>
        <i/>
        <sz val="12"/>
        <color theme="1"/>
        <rFont val="Calibri"/>
        <family val="2"/>
      </rPr>
      <t xml:space="preserve">Cú pháp: </t>
    </r>
    <r>
      <rPr>
        <sz val="12"/>
        <color theme="1"/>
        <rFont val="Calibri"/>
        <family val="2"/>
      </rPr>
      <t xml:space="preserve">        </t>
    </r>
    <r>
      <rPr>
        <b/>
        <sz val="12"/>
        <color rgb="FFFF0000"/>
        <rFont val="Calibri"/>
        <family val="2"/>
      </rPr>
      <t xml:space="preserve">   =IF(biểu thức logic,giá trị 1,giá trị 2)</t>
    </r>
  </si>
  <si>
    <t xml:space="preserve">-          =. &gt;. &lt;. &gt;=, &lt;=, &lt;&gt; </t>
  </si>
  <si>
    <t>-          AND, OR</t>
  </si>
  <si>
    <t>5&gt;4</t>
  </si>
  <si>
    <t>4&lt;5</t>
  </si>
  <si>
    <r>
      <t>Các hàm v</t>
    </r>
    <r>
      <rPr>
        <b/>
        <sz val="13"/>
        <color rgb="FF000000"/>
        <rFont val="Cambria"/>
        <family val="1"/>
      </rPr>
      <t>ớ</t>
    </r>
    <r>
      <rPr>
        <b/>
        <sz val="13"/>
        <color rgb="FF000000"/>
        <rFont val="Times New Roman"/>
        <family val="1"/>
      </rPr>
      <t>i d</t>
    </r>
    <r>
      <rPr>
        <b/>
        <sz val="13"/>
        <color rgb="FF000000"/>
        <rFont val="Cambria"/>
        <family val="1"/>
      </rPr>
      <t>ữ</t>
    </r>
    <r>
      <rPr>
        <b/>
        <sz val="13"/>
        <color rgb="FF000000"/>
        <rFont val="Times New Roman"/>
        <family val="1"/>
      </rPr>
      <t xml:space="preserve"> li</t>
    </r>
    <r>
      <rPr>
        <b/>
        <sz val="13"/>
        <color rgb="FF000000"/>
        <rFont val="Cambria"/>
        <family val="1"/>
      </rPr>
      <t>ệ</t>
    </r>
    <r>
      <rPr>
        <b/>
        <sz val="13"/>
        <color rgb="FF000000"/>
        <rFont val="Times New Roman"/>
        <family val="1"/>
      </rPr>
      <t>u d</t>
    </r>
    <r>
      <rPr>
        <b/>
        <sz val="13"/>
        <color rgb="FF000000"/>
        <rFont val="Cambria"/>
        <family val="1"/>
      </rPr>
      <t>ạ</t>
    </r>
    <r>
      <rPr>
        <b/>
        <sz val="13"/>
        <color rgb="FF000000"/>
        <rFont val="Times New Roman"/>
        <family val="1"/>
      </rPr>
      <t>ng ch</t>
    </r>
    <r>
      <rPr>
        <b/>
        <sz val="13"/>
        <color rgb="FF000000"/>
        <rFont val="Cambria"/>
        <family val="1"/>
      </rPr>
      <t>ữ</t>
    </r>
  </si>
  <si>
    <t>hàm có kiểm tra điều kiện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</si>
</sst>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mm\ d\,\ yyyy"/>
  </numFmts>
  <fonts count="60" x14ac:knownFonts="1">
    <font>
      <sz val="12"/>
      <color theme="1"/>
      <name val="Times New Rom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3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4"/>
      <color indexed="10"/>
      <name val="Times New Roman"/>
      <family val="1"/>
    </font>
    <font>
      <b/>
      <sz val="12"/>
      <color indexed="62"/>
      <name val="Times New Roman"/>
      <family val="1"/>
    </font>
    <font>
      <sz val="12"/>
      <name val="Times New Roman"/>
      <family val="1"/>
    </font>
    <font>
      <sz val="8"/>
      <name val="Times New Roman"/>
      <family val="2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u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28"/>
      <color rgb="FFFFB601"/>
      <name val="Arial"/>
      <family val="2"/>
      <scheme val="minor"/>
    </font>
    <font>
      <b/>
      <sz val="14"/>
      <color rgb="FFFFB60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2"/>
      <color rgb="FF37454F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37454F"/>
      <name val="Arial"/>
      <family val="2"/>
      <scheme val="minor"/>
    </font>
    <font>
      <sz val="10"/>
      <name val="Tahoma"/>
      <family val="2"/>
    </font>
    <font>
      <b/>
      <sz val="32"/>
      <color indexed="9"/>
      <name val="Verdana"/>
      <family val="2"/>
    </font>
    <font>
      <sz val="32"/>
      <name val="Arial"/>
      <family val="2"/>
    </font>
    <font>
      <sz val="10"/>
      <color indexed="9"/>
      <name val="Arial"/>
      <family val="2"/>
    </font>
    <font>
      <b/>
      <sz val="18"/>
      <color indexed="9"/>
      <name val="Verdana"/>
      <family val="2"/>
    </font>
    <font>
      <b/>
      <i/>
      <sz val="18"/>
      <color indexed="9"/>
      <name val="Verdana"/>
      <family val="2"/>
    </font>
    <font>
      <sz val="18"/>
      <color indexed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2"/>
      <color indexed="9"/>
      <name val="Verdana"/>
      <family val="2"/>
    </font>
    <font>
      <sz val="10"/>
      <color indexed="9"/>
      <name val="Verdana"/>
      <family val="2"/>
    </font>
    <font>
      <sz val="11"/>
      <color indexed="9"/>
      <name val="Verdana"/>
      <family val="2"/>
    </font>
    <font>
      <sz val="9"/>
      <color indexed="63"/>
      <name val="Verdana"/>
      <family val="2"/>
    </font>
    <font>
      <b/>
      <sz val="11"/>
      <color indexed="9"/>
      <name val="Verdana"/>
      <family val="2"/>
    </font>
    <font>
      <sz val="12"/>
      <name val="Verdana"/>
      <family val="2"/>
    </font>
    <font>
      <b/>
      <sz val="10"/>
      <name val="Tahoma"/>
      <family val="2"/>
    </font>
    <font>
      <b/>
      <sz val="12"/>
      <color indexed="63"/>
      <name val="Verdana"/>
      <family val="2"/>
    </font>
    <font>
      <sz val="14"/>
      <color rgb="FF212529"/>
      <name val="Segoe UI"/>
      <family val="2"/>
    </font>
    <font>
      <b/>
      <sz val="14"/>
      <color rgb="FF212529"/>
      <name val="Segoe UI"/>
      <family val="2"/>
    </font>
    <font>
      <b/>
      <u/>
      <sz val="14"/>
      <color rgb="FF212529"/>
      <name val="Segoe UI"/>
      <family val="2"/>
    </font>
    <font>
      <b/>
      <sz val="14"/>
      <color rgb="FFFF0000"/>
      <name val="Segoe UI"/>
      <family val="2"/>
    </font>
    <font>
      <b/>
      <u/>
      <sz val="12"/>
      <color rgb="FFFF0000"/>
      <name val="Times New Roman"/>
      <family val="1"/>
    </font>
    <font>
      <sz val="11"/>
      <color theme="1"/>
      <name val="Calibri"/>
      <family val="2"/>
    </font>
    <font>
      <b/>
      <sz val="13"/>
      <color rgb="FF000000"/>
      <name val="Times New Roman"/>
      <family val="1"/>
    </font>
    <font>
      <b/>
      <sz val="13"/>
      <color rgb="FF000000"/>
      <name val="Cambria"/>
      <family val="1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</font>
    <font>
      <sz val="7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mbria"/>
      <family val="1"/>
    </font>
    <font>
      <sz val="11"/>
      <color theme="1"/>
      <name val="Wingdings"/>
      <charset val="2"/>
    </font>
    <font>
      <sz val="28"/>
      <name val="Verdana"/>
      <family val="2"/>
    </font>
    <font>
      <b/>
      <sz val="12"/>
      <color rgb="FFFF0000"/>
      <name val="Arial"/>
      <family val="2"/>
      <scheme val="minor"/>
    </font>
    <font>
      <b/>
      <i/>
      <sz val="12"/>
      <color rgb="FFFF0000"/>
      <name val="Times New Roman"/>
      <family val="1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medium">
        <color indexed="9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112">
    <xf numFmtId="0" fontId="0" fillId="0" borderId="0" xfId="0"/>
    <xf numFmtId="0" fontId="4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/>
    <xf numFmtId="0" fontId="8" fillId="0" borderId="1" xfId="1" applyFont="1" applyBorder="1" applyAlignment="1">
      <alignment horizontal="left" vertical="center"/>
    </xf>
    <xf numFmtId="3" fontId="8" fillId="0" borderId="1" xfId="1" applyNumberFormat="1" applyFont="1" applyBorder="1" applyAlignment="1">
      <alignment vertical="center"/>
    </xf>
    <xf numFmtId="3" fontId="8" fillId="3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0" borderId="2" xfId="0" applyBorder="1"/>
    <xf numFmtId="0" fontId="8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4" borderId="1" xfId="0" applyFill="1" applyBorder="1"/>
    <xf numFmtId="0" fontId="0" fillId="5" borderId="0" xfId="0" applyFill="1" applyAlignment="1">
      <alignment horizontal="right"/>
    </xf>
    <xf numFmtId="0" fontId="0" fillId="5" borderId="0" xfId="0" applyFill="1"/>
    <xf numFmtId="0" fontId="3" fillId="0" borderId="0" xfId="0" applyFont="1"/>
    <xf numFmtId="0" fontId="10" fillId="0" borderId="1" xfId="1" applyFont="1" applyBorder="1" applyAlignment="1">
      <alignment horizontal="left" vertical="center"/>
    </xf>
    <xf numFmtId="3" fontId="10" fillId="0" borderId="1" xfId="1" applyNumberFormat="1" applyFont="1" applyBorder="1" applyAlignment="1">
      <alignment vertical="center"/>
    </xf>
    <xf numFmtId="0" fontId="4" fillId="5" borderId="0" xfId="0" applyFont="1" applyFill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0" fillId="5" borderId="5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3" fontId="8" fillId="0" borderId="0" xfId="1" applyNumberFormat="1" applyFont="1" applyAlignment="1">
      <alignment horizontal="center" vertical="center"/>
    </xf>
    <xf numFmtId="3" fontId="8" fillId="6" borderId="0" xfId="1" applyNumberFormat="1" applyFont="1" applyFill="1" applyAlignment="1">
      <alignment vertical="center"/>
    </xf>
    <xf numFmtId="3" fontId="0" fillId="6" borderId="0" xfId="0" applyNumberFormat="1" applyFill="1"/>
    <xf numFmtId="0" fontId="4" fillId="6" borderId="0" xfId="0" applyFont="1" applyFill="1"/>
    <xf numFmtId="0" fontId="6" fillId="2" borderId="0" xfId="1" applyFont="1" applyFill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1" applyFont="1" applyAlignment="1">
      <alignment horizontal="left" vertical="center"/>
    </xf>
    <xf numFmtId="0" fontId="14" fillId="0" borderId="0" xfId="0" applyFont="1"/>
    <xf numFmtId="0" fontId="2" fillId="0" borderId="0" xfId="2"/>
    <xf numFmtId="0" fontId="2" fillId="0" borderId="7" xfId="2" applyBorder="1"/>
    <xf numFmtId="0" fontId="1" fillId="0" borderId="0" xfId="3"/>
    <xf numFmtId="0" fontId="18" fillId="0" borderId="0" xfId="3" applyFont="1"/>
    <xf numFmtId="0" fontId="20" fillId="0" borderId="0" xfId="3" applyFont="1"/>
    <xf numFmtId="0" fontId="22" fillId="7" borderId="0" xfId="4" applyFont="1" applyFill="1"/>
    <xf numFmtId="164" fontId="25" fillId="7" borderId="8" xfId="4" applyNumberFormat="1" applyFont="1" applyFill="1" applyBorder="1" applyAlignment="1">
      <alignment horizontal="right" vertical="top"/>
    </xf>
    <xf numFmtId="0" fontId="5" fillId="8" borderId="9" xfId="4" applyFill="1" applyBorder="1" applyAlignment="1">
      <alignment vertical="center"/>
    </xf>
    <xf numFmtId="0" fontId="22" fillId="8" borderId="9" xfId="4" applyFont="1" applyFill="1" applyBorder="1"/>
    <xf numFmtId="0" fontId="22" fillId="0" borderId="0" xfId="4" applyFont="1"/>
    <xf numFmtId="0" fontId="22" fillId="9" borderId="0" xfId="4" applyFont="1" applyFill="1"/>
    <xf numFmtId="0" fontId="29" fillId="0" borderId="0" xfId="4" applyFont="1"/>
    <xf numFmtId="0" fontId="29" fillId="0" borderId="0" xfId="4" applyFont="1" applyAlignment="1">
      <alignment horizontal="center"/>
    </xf>
    <xf numFmtId="0" fontId="30" fillId="0" borderId="0" xfId="4" applyFont="1"/>
    <xf numFmtId="0" fontId="31" fillId="10" borderId="10" xfId="4" applyFont="1" applyFill="1" applyBorder="1"/>
    <xf numFmtId="0" fontId="32" fillId="10" borderId="11" xfId="4" applyFont="1" applyFill="1" applyBorder="1" applyAlignment="1">
      <alignment horizontal="right" vertical="center"/>
    </xf>
    <xf numFmtId="0" fontId="32" fillId="10" borderId="12" xfId="4" applyFont="1" applyFill="1" applyBorder="1" applyAlignment="1">
      <alignment horizontal="right" vertical="center"/>
    </xf>
    <xf numFmtId="0" fontId="33" fillId="10" borderId="10" xfId="4" applyFont="1" applyFill="1" applyBorder="1" applyAlignment="1">
      <alignment vertical="center"/>
    </xf>
    <xf numFmtId="0" fontId="34" fillId="0" borderId="0" xfId="4" applyFont="1"/>
    <xf numFmtId="8" fontId="34" fillId="0" borderId="13" xfId="4" applyNumberFormat="1" applyFont="1" applyBorder="1"/>
    <xf numFmtId="8" fontId="34" fillId="0" borderId="14" xfId="4" applyNumberFormat="1" applyFont="1" applyBorder="1"/>
    <xf numFmtId="0" fontId="30" fillId="11" borderId="0" xfId="4" applyFont="1" applyFill="1"/>
    <xf numFmtId="0" fontId="34" fillId="0" borderId="15" xfId="4" applyFont="1" applyBorder="1"/>
    <xf numFmtId="8" fontId="34" fillId="0" borderId="16" xfId="4" applyNumberFormat="1" applyFont="1" applyBorder="1"/>
    <xf numFmtId="8" fontId="34" fillId="0" borderId="0" xfId="4" applyNumberFormat="1" applyFont="1"/>
    <xf numFmtId="0" fontId="35" fillId="10" borderId="17" xfId="4" applyFont="1" applyFill="1" applyBorder="1" applyAlignment="1">
      <alignment horizontal="center" vertical="center" wrapText="1"/>
    </xf>
    <xf numFmtId="0" fontId="36" fillId="12" borderId="11" xfId="4" applyFont="1" applyFill="1" applyBorder="1"/>
    <xf numFmtId="0" fontId="37" fillId="13" borderId="0" xfId="4" applyFont="1" applyFill="1" applyAlignment="1">
      <alignment horizontal="center" vertical="center"/>
    </xf>
    <xf numFmtId="8" fontId="38" fillId="14" borderId="18" xfId="4" applyNumberFormat="1" applyFont="1" applyFill="1" applyBorder="1" applyAlignment="1">
      <alignment vertical="center"/>
    </xf>
    <xf numFmtId="0" fontId="22" fillId="11" borderId="0" xfId="4" applyFont="1" applyFill="1"/>
    <xf numFmtId="0" fontId="22" fillId="12" borderId="0" xfId="4" applyFont="1" applyFill="1"/>
    <xf numFmtId="0" fontId="47" fillId="0" borderId="22" xfId="0" applyFont="1" applyBorder="1" applyAlignment="1">
      <alignment vertical="center" wrapText="1"/>
    </xf>
    <xf numFmtId="0" fontId="44" fillId="0" borderId="23" xfId="0" applyFont="1" applyBorder="1" applyAlignment="1">
      <alignment horizontal="left" vertical="center" wrapText="1" indent="4"/>
    </xf>
    <xf numFmtId="0" fontId="44" fillId="0" borderId="24" xfId="0" applyFont="1" applyBorder="1" applyAlignment="1">
      <alignment horizontal="left" vertical="center" wrapText="1" indent="4"/>
    </xf>
    <xf numFmtId="0" fontId="44" fillId="0" borderId="23" xfId="0" applyFont="1" applyBorder="1" applyAlignment="1">
      <alignment horizontal="left" vertical="center" wrapText="1" indent="2"/>
    </xf>
    <xf numFmtId="0" fontId="44" fillId="0" borderId="24" xfId="0" applyFont="1" applyBorder="1" applyAlignment="1">
      <alignment horizontal="left" vertical="center" wrapText="1" indent="2"/>
    </xf>
    <xf numFmtId="0" fontId="44" fillId="15" borderId="23" xfId="0" applyFont="1" applyFill="1" applyBorder="1" applyAlignment="1">
      <alignment horizontal="left" vertical="center" wrapText="1" indent="2"/>
    </xf>
    <xf numFmtId="0" fontId="44" fillId="16" borderId="23" xfId="0" applyFont="1" applyFill="1" applyBorder="1" applyAlignment="1">
      <alignment horizontal="left" vertical="center" wrapText="1" indent="2"/>
    </xf>
    <xf numFmtId="0" fontId="1" fillId="17" borderId="0" xfId="3" applyFill="1"/>
    <xf numFmtId="0" fontId="2" fillId="15" borderId="7" xfId="2" applyFill="1" applyBorder="1"/>
    <xf numFmtId="0" fontId="2" fillId="15" borderId="0" xfId="2" applyFill="1"/>
    <xf numFmtId="0" fontId="0" fillId="17" borderId="0" xfId="0" applyFill="1"/>
    <xf numFmtId="0" fontId="0" fillId="4" borderId="0" xfId="0" applyFill="1"/>
    <xf numFmtId="0" fontId="0" fillId="18" borderId="0" xfId="0" applyFill="1"/>
    <xf numFmtId="0" fontId="44" fillId="17" borderId="24" xfId="0" quotePrefix="1" applyFont="1" applyFill="1" applyBorder="1" applyAlignment="1">
      <alignment horizontal="left" vertical="center" wrapText="1" indent="2"/>
    </xf>
    <xf numFmtId="0" fontId="56" fillId="0" borderId="23" xfId="0" applyFont="1" applyBorder="1" applyAlignment="1">
      <alignment horizontal="left" vertical="center" wrapText="1" indent="5"/>
    </xf>
    <xf numFmtId="0" fontId="56" fillId="0" borderId="24" xfId="0" applyFont="1" applyBorder="1" applyAlignment="1">
      <alignment horizontal="left" vertical="center" wrapText="1" indent="5"/>
    </xf>
    <xf numFmtId="0" fontId="58" fillId="0" borderId="0" xfId="0" applyFont="1" applyAlignment="1">
      <alignment horizontal="center"/>
    </xf>
    <xf numFmtId="0" fontId="44" fillId="0" borderId="23" xfId="0" quotePrefix="1" applyFont="1" applyBorder="1" applyAlignment="1">
      <alignment horizontal="left" vertical="center" wrapText="1" indent="2"/>
    </xf>
    <xf numFmtId="3" fontId="8" fillId="6" borderId="25" xfId="1" applyNumberFormat="1" applyFont="1" applyFill="1" applyBorder="1" applyAlignment="1">
      <alignment vertical="center"/>
    </xf>
    <xf numFmtId="0" fontId="0" fillId="0" borderId="26" xfId="0" applyBorder="1"/>
    <xf numFmtId="0" fontId="0" fillId="0" borderId="0" xfId="0" applyAlignment="1">
      <alignment horizontal="right"/>
    </xf>
    <xf numFmtId="0" fontId="0" fillId="15" borderId="1" xfId="0" applyFill="1" applyBorder="1"/>
    <xf numFmtId="0" fontId="53" fillId="18" borderId="11" xfId="4" applyFont="1" applyFill="1" applyBorder="1"/>
    <xf numFmtId="49" fontId="0" fillId="0" borderId="0" xfId="0" quotePrefix="1" applyNumberFormat="1"/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19" fillId="0" borderId="0" xfId="3" applyFont="1" applyAlignment="1">
      <alignment horizontal="left" vertical="center" wrapText="1" indent="2"/>
    </xf>
    <xf numFmtId="0" fontId="21" fillId="0" borderId="0" xfId="3" applyFont="1" applyAlignment="1">
      <alignment horizontal="left" vertical="center" wrapText="1" indent="2"/>
    </xf>
    <xf numFmtId="0" fontId="19" fillId="0" borderId="0" xfId="3" applyFont="1" applyAlignment="1">
      <alignment horizontal="left" vertical="center" wrapText="1" indent="1"/>
    </xf>
    <xf numFmtId="0" fontId="19" fillId="0" borderId="0" xfId="3" applyFont="1" applyAlignment="1">
      <alignment vertical="center" wrapText="1"/>
    </xf>
    <xf numFmtId="0" fontId="20" fillId="0" borderId="0" xfId="3" applyFont="1"/>
    <xf numFmtId="0" fontId="23" fillId="7" borderId="0" xfId="4" applyFont="1" applyFill="1" applyAlignment="1">
      <alignment vertical="center"/>
    </xf>
    <xf numFmtId="0" fontId="24" fillId="7" borderId="0" xfId="4" applyFont="1" applyFill="1"/>
    <xf numFmtId="0" fontId="26" fillId="9" borderId="0" xfId="4" applyFont="1" applyFill="1" applyAlignment="1">
      <alignment horizontal="left" vertical="center"/>
    </xf>
    <xf numFmtId="0" fontId="28" fillId="9" borderId="0" xfId="4" applyFont="1" applyFill="1" applyAlignment="1">
      <alignment horizontal="left" vertical="center"/>
    </xf>
    <xf numFmtId="0" fontId="39" fillId="0" borderId="0" xfId="3" applyFont="1" applyAlignment="1">
      <alignment horizontal="center" wrapText="1"/>
    </xf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vertical="center"/>
    </xf>
    <xf numFmtId="0" fontId="54" fillId="0" borderId="0" xfId="3" applyFont="1" applyAlignment="1">
      <alignment horizontal="left" vertical="center" wrapText="1" indent="1"/>
    </xf>
    <xf numFmtId="0" fontId="16" fillId="0" borderId="0" xfId="2" applyFont="1"/>
    <xf numFmtId="0" fontId="17" fillId="0" borderId="6" xfId="2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Normal" xfId="0" builtinId="0"/>
    <cellStyle name="Normal 2" xfId="2" xr:uid="{0967E211-56CC-4D2E-B2D8-6CFB49DC4213}"/>
    <cellStyle name="Normal 2 2" xfId="4" xr:uid="{A971E805-6E41-4AC7-BBAB-67685D3E8E2D}"/>
    <cellStyle name="Normal 3" xfId="1" xr:uid="{14A6C1FB-82C2-4FAE-8FE1-376072822EC1}"/>
    <cellStyle name="Normal 4" xfId="3" xr:uid="{B6273420-9D36-47E6-860E-0100D0DE8D6C}"/>
  </cellStyles>
  <dxfs count="1">
    <dxf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5248306727636"/>
          <c:y val="0.11811023622047202"/>
          <c:w val="0.61365316037622897"/>
          <c:h val="0.66711947423894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84-4854-A467-7A53B9BF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09632"/>
        <c:axId val="104475456"/>
      </c:barChart>
      <c:catAx>
        <c:axId val="10630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75456"/>
        <c:crosses val="autoZero"/>
        <c:auto val="1"/>
        <c:lblAlgn val="ctr"/>
        <c:lblOffset val="100"/>
        <c:noMultiLvlLbl val="0"/>
      </c:catAx>
      <c:valAx>
        <c:axId val="10447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30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087523634013974"/>
          <c:y val="0.17997551776616216"/>
          <c:w val="0.16492432457918807"/>
          <c:h val="0.15179052726869011"/>
        </c:manualLayout>
      </c:layout>
      <c:overlay val="0"/>
      <c:txPr>
        <a:bodyPr/>
        <a:lstStyle/>
        <a:p>
          <a:pPr rtl="0">
            <a:defRPr/>
          </a:pPr>
          <a:endParaRPr lang="vi-VN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91440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7EE846-1B35-49C0-95FB-65DF70442740}"/>
            </a:ext>
          </a:extLst>
        </xdr:cNvPr>
        <xdr:cNvSpPr>
          <a:spLocks noChangeAspect="1" noChangeArrowheads="1"/>
        </xdr:cNvSpPr>
      </xdr:nvSpPr>
      <xdr:spPr bwMode="auto">
        <a:xfrm>
          <a:off x="0" y="3421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91440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DCEAC8F-C06B-43E8-BB90-F66AF3B2144D}"/>
            </a:ext>
          </a:extLst>
        </xdr:cNvPr>
        <xdr:cNvSpPr>
          <a:spLocks noChangeAspect="1" noChangeArrowheads="1"/>
        </xdr:cNvSpPr>
      </xdr:nvSpPr>
      <xdr:spPr bwMode="auto">
        <a:xfrm>
          <a:off x="0" y="5554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91440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107BDD-D943-42B6-8252-FBC2047E0E65}"/>
            </a:ext>
          </a:extLst>
        </xdr:cNvPr>
        <xdr:cNvSpPr>
          <a:spLocks noChangeAspect="1" noChangeArrowheads="1"/>
        </xdr:cNvSpPr>
      </xdr:nvSpPr>
      <xdr:spPr bwMode="auto">
        <a:xfrm>
          <a:off x="0" y="6835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91440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25990B77-AA25-434E-82FF-38C3899B16B7}"/>
            </a:ext>
          </a:extLst>
        </xdr:cNvPr>
        <xdr:cNvSpPr>
          <a:spLocks noChangeAspect="1" noChangeArrowheads="1"/>
        </xdr:cNvSpPr>
      </xdr:nvSpPr>
      <xdr:spPr bwMode="auto">
        <a:xfrm>
          <a:off x="0" y="79019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12700</xdr:rowOff>
    </xdr:from>
    <xdr:to>
      <xdr:col>5</xdr:col>
      <xdr:colOff>4178300</xdr:colOff>
      <xdr:row>11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6AAC7-C0B2-489B-BDF6-E31EF3FE7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8</xdr:row>
      <xdr:rowOff>27127</xdr:rowOff>
    </xdr:from>
    <xdr:to>
      <xdr:col>1</xdr:col>
      <xdr:colOff>1270847</xdr:colOff>
      <xdr:row>9</xdr:row>
      <xdr:rowOff>72644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716D12-6031-4E42-B058-74B59B0C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2465527"/>
          <a:ext cx="1194647" cy="357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91440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BCA690A-AD07-448F-BAE5-0FD5DFA383ED}"/>
            </a:ext>
          </a:extLst>
        </xdr:cNvPr>
        <xdr:cNvSpPr>
          <a:spLocks noChangeAspect="1" noChangeArrowheads="1"/>
        </xdr:cNvSpPr>
      </xdr:nvSpPr>
      <xdr:spPr bwMode="auto">
        <a:xfrm>
          <a:off x="0" y="208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91440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B8AADD3-3786-4F86-9048-58D808CB190E}"/>
            </a:ext>
          </a:extLst>
        </xdr:cNvPr>
        <xdr:cNvSpPr>
          <a:spLocks noChangeAspect="1" noChangeArrowheads="1"/>
        </xdr:cNvSpPr>
      </xdr:nvSpPr>
      <xdr:spPr bwMode="auto">
        <a:xfrm>
          <a:off x="0" y="2941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91440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C7120BB-D38C-4916-BAA2-F5022EA6FF93}"/>
            </a:ext>
          </a:extLst>
        </xdr:cNvPr>
        <xdr:cNvSpPr>
          <a:spLocks noChangeAspect="1" noChangeArrowheads="1"/>
        </xdr:cNvSpPr>
      </xdr:nvSpPr>
      <xdr:spPr bwMode="auto">
        <a:xfrm>
          <a:off x="0" y="3794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A18FBC-A5B4-43D6-85C3-F2FC15F45672}"/>
            </a:ext>
          </a:extLst>
        </xdr:cNvPr>
        <xdr:cNvSpPr>
          <a:spLocks noChangeAspect="1" noChangeArrowheads="1"/>
        </xdr:cNvSpPr>
      </xdr:nvSpPr>
      <xdr:spPr bwMode="auto">
        <a:xfrm>
          <a:off x="0" y="3764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686225</xdr:colOff>
      <xdr:row>0</xdr:row>
      <xdr:rowOff>771633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0D3CAB-AE80-4FB6-BEB9-98E1B546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705" cy="771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840%20G5\Documents\GMetrixTemplates\EXCEL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"/>
      <sheetName val="Income"/>
      <sheetName val="Profit - Loss Summary"/>
    </sheetNames>
    <sheetDataSet>
      <sheetData sheetId="0">
        <row r="2">
          <cell r="B2" t="str">
            <v>FUSION TOMO</v>
          </cell>
        </row>
        <row r="54">
          <cell r="C54">
            <v>5051</v>
          </cell>
          <cell r="D54">
            <v>3300</v>
          </cell>
        </row>
      </sheetData>
      <sheetData sheetId="1">
        <row r="34">
          <cell r="G34">
            <v>32750</v>
          </cell>
        </row>
      </sheetData>
      <sheetData sheetId="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TSales" connectionId="1" xr16:uid="{8B2A7613-16B0-4AD0-8A6C-C6AF5D351B36}" autoFormatId="16" applyNumberFormats="0" applyBorderFormats="0" applyFontFormats="0" applyPatternFormats="0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2ED8BC-A7B9-41FB-A956-78D2F5D68086}" name="Table24" displayName="Table24" ref="A3:F26" totalsRowShown="0" headerRowBorderDxfId="0">
  <autoFilter ref="A3:F26" xr:uid="{00000000-0009-0000-0100-000003000000}"/>
  <tableColumns count="6">
    <tableColumn id="1" xr3:uid="{5441EAC1-5FFD-4FAB-B39C-BB220A1AA8C9}" name="Flavors"/>
    <tableColumn id="2" xr3:uid="{38999D12-748C-46F2-B0F1-88832ECC32BD}" name="January"/>
    <tableColumn id="3" xr3:uid="{5EA81CD3-FF56-4AC9-852E-80EA45D48CF3}" name="February"/>
    <tableColumn id="8" xr3:uid="{CC4BFAE5-CA65-4835-9EC3-0CF2BB12FD1E}" name="March"/>
    <tableColumn id="9" xr3:uid="{C4423E73-79BD-4853-8045-E2088E66E449}" name="April"/>
    <tableColumn id="5" xr3:uid="{583B3EA6-50CA-4308-8EF2-FE897BF1811F}" name="Demand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B74C-279B-4330-BB7A-ADD4610676DB}">
  <sheetPr published="0"/>
  <dimension ref="A1:J21"/>
  <sheetViews>
    <sheetView tabSelected="1" workbookViewId="0">
      <selection activeCell="A15" sqref="A15:A21"/>
    </sheetView>
  </sheetViews>
  <sheetFormatPr defaultRowHeight="18" customHeight="1" x14ac:dyDescent="0.35"/>
  <cols>
    <col min="1" max="1" width="27.33203125" customWidth="1"/>
    <col min="2" max="2" width="79.33203125" customWidth="1"/>
  </cols>
  <sheetData>
    <row r="1" spans="1:10" ht="18" customHeight="1" x14ac:dyDescent="0.35">
      <c r="A1" s="90" t="s">
        <v>182</v>
      </c>
      <c r="B1" s="66" t="s">
        <v>183</v>
      </c>
    </row>
    <row r="2" spans="1:10" ht="18" customHeight="1" x14ac:dyDescent="0.35">
      <c r="A2" s="91"/>
      <c r="B2" s="67" t="s">
        <v>184</v>
      </c>
    </row>
    <row r="3" spans="1:10" ht="18" customHeight="1" thickBot="1" x14ac:dyDescent="0.4">
      <c r="A3" s="92"/>
      <c r="B3" s="68" t="s">
        <v>185</v>
      </c>
    </row>
    <row r="4" spans="1:10" ht="18" customHeight="1" x14ac:dyDescent="0.35">
      <c r="A4" s="90" t="s">
        <v>208</v>
      </c>
      <c r="B4" s="69" t="s">
        <v>186</v>
      </c>
    </row>
    <row r="5" spans="1:10" ht="18" customHeight="1" x14ac:dyDescent="0.35">
      <c r="A5" s="91"/>
      <c r="B5" s="69" t="s">
        <v>187</v>
      </c>
    </row>
    <row r="6" spans="1:10" ht="18" customHeight="1" x14ac:dyDescent="0.35">
      <c r="A6" s="91"/>
      <c r="B6" s="69" t="s">
        <v>188</v>
      </c>
    </row>
    <row r="7" spans="1:10" ht="18" customHeight="1" x14ac:dyDescent="0.35">
      <c r="A7" s="91"/>
      <c r="B7" s="69" t="s">
        <v>189</v>
      </c>
    </row>
    <row r="8" spans="1:10" ht="18" customHeight="1" x14ac:dyDescent="0.35">
      <c r="A8" s="91"/>
      <c r="B8" s="69" t="s">
        <v>190</v>
      </c>
    </row>
    <row r="9" spans="1:10" ht="18" customHeight="1" x14ac:dyDescent="0.35">
      <c r="A9" s="91"/>
      <c r="B9" s="83" t="s">
        <v>224</v>
      </c>
    </row>
    <row r="10" spans="1:10" ht="18" customHeight="1" thickBot="1" x14ac:dyDescent="0.4">
      <c r="A10" s="92"/>
      <c r="B10" s="70" t="s">
        <v>191</v>
      </c>
    </row>
    <row r="11" spans="1:10" ht="18" customHeight="1" x14ac:dyDescent="0.35">
      <c r="A11" s="90" t="s">
        <v>233</v>
      </c>
      <c r="B11" s="80" t="s">
        <v>227</v>
      </c>
      <c r="C11" s="34" t="s">
        <v>44</v>
      </c>
    </row>
    <row r="12" spans="1:10" ht="18" customHeight="1" x14ac:dyDescent="0.35">
      <c r="A12" s="91"/>
      <c r="B12" s="80" t="s">
        <v>220</v>
      </c>
      <c r="C12" t="s">
        <v>216</v>
      </c>
      <c r="F12" t="s">
        <v>228</v>
      </c>
      <c r="I12" t="s">
        <v>230</v>
      </c>
      <c r="J12" t="b">
        <v>1</v>
      </c>
    </row>
    <row r="13" spans="1:10" ht="18" customHeight="1" x14ac:dyDescent="0.35">
      <c r="A13" s="91"/>
      <c r="B13" s="80" t="s">
        <v>214</v>
      </c>
      <c r="C13" t="s">
        <v>217</v>
      </c>
      <c r="F13" t="s">
        <v>229</v>
      </c>
      <c r="I13" t="s">
        <v>231</v>
      </c>
      <c r="J13" t="b">
        <v>0</v>
      </c>
    </row>
    <row r="14" spans="1:10" ht="18" customHeight="1" thickBot="1" x14ac:dyDescent="0.4">
      <c r="A14" s="92"/>
      <c r="B14" s="81" t="s">
        <v>215</v>
      </c>
      <c r="C14" t="s">
        <v>218</v>
      </c>
    </row>
    <row r="15" spans="1:10" ht="18" customHeight="1" x14ac:dyDescent="0.35">
      <c r="A15" s="90" t="s">
        <v>232</v>
      </c>
      <c r="B15" s="71" t="s">
        <v>192</v>
      </c>
    </row>
    <row r="16" spans="1:10" ht="18" customHeight="1" x14ac:dyDescent="0.35">
      <c r="A16" s="91"/>
      <c r="B16" s="71" t="s">
        <v>193</v>
      </c>
    </row>
    <row r="17" spans="1:2" ht="18" customHeight="1" x14ac:dyDescent="0.35">
      <c r="A17" s="91"/>
      <c r="B17" s="71" t="s">
        <v>194</v>
      </c>
    </row>
    <row r="18" spans="1:2" ht="18" customHeight="1" x14ac:dyDescent="0.35">
      <c r="A18" s="91"/>
      <c r="B18" s="72" t="s">
        <v>195</v>
      </c>
    </row>
    <row r="19" spans="1:2" ht="18" customHeight="1" x14ac:dyDescent="0.35">
      <c r="A19" s="91"/>
      <c r="B19" s="72" t="s">
        <v>196</v>
      </c>
    </row>
    <row r="20" spans="1:2" ht="18" customHeight="1" x14ac:dyDescent="0.35">
      <c r="A20" s="91"/>
      <c r="B20" s="72" t="s">
        <v>197</v>
      </c>
    </row>
    <row r="21" spans="1:2" ht="18" customHeight="1" thickBot="1" x14ac:dyDescent="0.4">
      <c r="A21" s="92"/>
      <c r="B21" s="79" t="s">
        <v>219</v>
      </c>
    </row>
  </sheetData>
  <mergeCells count="4">
    <mergeCell ref="A15:A21"/>
    <mergeCell ref="A1:A3"/>
    <mergeCell ref="A4:A10"/>
    <mergeCell ref="A11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49D4-BAF1-44CD-8B5F-116913CB9E55}">
  <sheetPr published="0"/>
  <dimension ref="A1:E14"/>
  <sheetViews>
    <sheetView workbookViewId="0">
      <selection activeCell="E2" sqref="E2"/>
    </sheetView>
  </sheetViews>
  <sheetFormatPr defaultRowHeight="15.5" x14ac:dyDescent="0.35"/>
  <cols>
    <col min="1" max="1" width="17.33203125" customWidth="1"/>
    <col min="2" max="2" width="22.75" customWidth="1"/>
    <col min="5" max="5" width="10.83203125" bestFit="1" customWidth="1"/>
  </cols>
  <sheetData>
    <row r="1" spans="1:5" x14ac:dyDescent="0.35">
      <c r="A1" s="82" t="s">
        <v>210</v>
      </c>
      <c r="B1" s="82" t="s">
        <v>223</v>
      </c>
    </row>
    <row r="2" spans="1:5" x14ac:dyDescent="0.35">
      <c r="A2" s="4" t="s">
        <v>165</v>
      </c>
      <c r="B2" s="87" t="s">
        <v>211</v>
      </c>
      <c r="E2" s="89"/>
    </row>
    <row r="3" spans="1:5" x14ac:dyDescent="0.35">
      <c r="A3" s="4" t="s">
        <v>166</v>
      </c>
      <c r="B3" s="87">
        <v>10</v>
      </c>
    </row>
    <row r="4" spans="1:5" x14ac:dyDescent="0.35">
      <c r="A4" s="4" t="s">
        <v>167</v>
      </c>
      <c r="B4" s="87">
        <v>8</v>
      </c>
    </row>
    <row r="5" spans="1:5" x14ac:dyDescent="0.35">
      <c r="A5" s="4" t="s">
        <v>168</v>
      </c>
      <c r="B5" s="87"/>
    </row>
    <row r="6" spans="1:5" x14ac:dyDescent="0.35">
      <c r="A6" s="4" t="s">
        <v>169</v>
      </c>
      <c r="B6" s="87">
        <v>8</v>
      </c>
    </row>
    <row r="7" spans="1:5" x14ac:dyDescent="0.35">
      <c r="A7" s="4" t="s">
        <v>167</v>
      </c>
      <c r="B7" s="87" t="s">
        <v>213</v>
      </c>
    </row>
    <row r="8" spans="1:5" x14ac:dyDescent="0.35">
      <c r="A8" s="4" t="s">
        <v>170</v>
      </c>
      <c r="B8" s="87">
        <v>9</v>
      </c>
    </row>
    <row r="9" spans="1:5" x14ac:dyDescent="0.35">
      <c r="A9" s="4" t="s">
        <v>167</v>
      </c>
      <c r="B9" s="87"/>
    </row>
    <row r="10" spans="1:5" x14ac:dyDescent="0.35">
      <c r="A10" s="4" t="s">
        <v>171</v>
      </c>
      <c r="B10" s="87">
        <v>10</v>
      </c>
    </row>
    <row r="12" spans="1:5" x14ac:dyDescent="0.35">
      <c r="A12" s="76" t="s">
        <v>48</v>
      </c>
      <c r="B12" s="76">
        <f>COUNT(B2:B10)</f>
        <v>5</v>
      </c>
    </row>
    <row r="13" spans="1:5" x14ac:dyDescent="0.35">
      <c r="A13" s="77" t="s">
        <v>212</v>
      </c>
      <c r="B13" s="77">
        <f>COUNTBLANK(B2:B10)</f>
        <v>2</v>
      </c>
    </row>
    <row r="14" spans="1:5" x14ac:dyDescent="0.35">
      <c r="A14" s="78" t="s">
        <v>49</v>
      </c>
      <c r="B14" s="78">
        <f>COUNTA(B2:B10)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6A89-8B76-49CB-B75C-F067C9091B43}">
  <dimension ref="A1:S34"/>
  <sheetViews>
    <sheetView zoomScale="130" zoomScaleNormal="130" workbookViewId="0">
      <selection activeCell="F13" sqref="F13:F15"/>
    </sheetView>
  </sheetViews>
  <sheetFormatPr defaultRowHeight="15.5" x14ac:dyDescent="0.35"/>
  <cols>
    <col min="1" max="1" width="1.33203125" customWidth="1"/>
    <col min="2" max="2" width="8.5" style="32" customWidth="1"/>
    <col min="3" max="3" width="6.5" bestFit="1" customWidth="1"/>
    <col min="4" max="4" width="5" customWidth="1"/>
    <col min="5" max="5" width="11.5" customWidth="1"/>
    <col min="6" max="7" width="11" customWidth="1"/>
    <col min="8" max="8" width="24.33203125" customWidth="1"/>
    <col min="9" max="9" width="10.75" customWidth="1"/>
    <col min="10" max="10" width="10.83203125" customWidth="1"/>
    <col min="11" max="11" width="9.58203125" bestFit="1" customWidth="1"/>
    <col min="12" max="12" width="19.58203125" customWidth="1"/>
    <col min="13" max="13" width="21" customWidth="1"/>
    <col min="14" max="14" width="19" customWidth="1"/>
    <col min="15" max="15" width="10.83203125" bestFit="1" customWidth="1"/>
    <col min="16" max="17" width="8.75" customWidth="1"/>
  </cols>
  <sheetData>
    <row r="1" spans="1:19" ht="17.5" x14ac:dyDescent="0.35">
      <c r="A1" s="93" t="s">
        <v>37</v>
      </c>
      <c r="B1" s="93"/>
      <c r="C1" s="93"/>
      <c r="D1" s="93"/>
      <c r="E1" s="93"/>
      <c r="F1" s="93"/>
      <c r="G1" s="93"/>
      <c r="H1" s="28"/>
      <c r="S1" t="s">
        <v>49</v>
      </c>
    </row>
    <row r="2" spans="1:19" ht="63" customHeight="1" x14ac:dyDescent="0.35">
      <c r="A2" s="2" t="s">
        <v>67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209</v>
      </c>
      <c r="G2" s="2" t="s">
        <v>66</v>
      </c>
      <c r="H2" s="29" t="s">
        <v>65</v>
      </c>
      <c r="I2" s="2" t="s">
        <v>21</v>
      </c>
      <c r="J2" s="2" t="s">
        <v>22</v>
      </c>
      <c r="K2" s="2" t="s">
        <v>68</v>
      </c>
      <c r="L2" s="2" t="s">
        <v>52</v>
      </c>
      <c r="M2" s="2" t="s">
        <v>51</v>
      </c>
      <c r="N2" s="2" t="s">
        <v>53</v>
      </c>
      <c r="O2" s="2" t="s">
        <v>54</v>
      </c>
    </row>
    <row r="3" spans="1:19" x14ac:dyDescent="0.35">
      <c r="A3" s="3">
        <v>1</v>
      </c>
      <c r="B3" s="5" t="s">
        <v>4</v>
      </c>
      <c r="C3" s="3" t="s">
        <v>27</v>
      </c>
      <c r="D3" s="4" t="s">
        <v>5</v>
      </c>
      <c r="E3" s="16" t="s">
        <v>6</v>
      </c>
      <c r="F3" s="17">
        <v>5500000</v>
      </c>
      <c r="G3" s="7"/>
      <c r="H3" s="7"/>
      <c r="I3" s="12"/>
      <c r="J3" s="12"/>
      <c r="K3" s="12"/>
      <c r="L3" s="12"/>
      <c r="M3" s="12"/>
      <c r="N3" s="12"/>
      <c r="O3" s="12"/>
    </row>
    <row r="4" spans="1:19" x14ac:dyDescent="0.35">
      <c r="A4" s="3">
        <v>2</v>
      </c>
      <c r="B4" s="5" t="s">
        <v>23</v>
      </c>
      <c r="C4" s="3" t="s">
        <v>28</v>
      </c>
      <c r="D4" s="4" t="s">
        <v>7</v>
      </c>
      <c r="E4" s="5" t="s">
        <v>8</v>
      </c>
      <c r="F4" s="6">
        <v>4500000</v>
      </c>
      <c r="G4" s="7"/>
      <c r="H4" s="7"/>
      <c r="I4" s="12"/>
      <c r="J4" s="12"/>
      <c r="K4" s="12"/>
      <c r="L4" s="12"/>
      <c r="M4" s="12"/>
      <c r="N4" s="12"/>
      <c r="O4" s="12"/>
    </row>
    <row r="5" spans="1:19" x14ac:dyDescent="0.35">
      <c r="A5" s="3">
        <v>3</v>
      </c>
      <c r="B5" s="5" t="s">
        <v>24</v>
      </c>
      <c r="C5" s="3" t="s">
        <v>29</v>
      </c>
      <c r="D5" s="4" t="s">
        <v>7</v>
      </c>
      <c r="E5" s="5" t="s">
        <v>9</v>
      </c>
      <c r="F5" s="6">
        <v>4300000</v>
      </c>
      <c r="G5" s="7"/>
      <c r="H5" s="7"/>
      <c r="I5" s="12"/>
      <c r="J5" s="12"/>
      <c r="K5" s="12"/>
      <c r="L5" s="12"/>
      <c r="M5" s="12"/>
      <c r="N5" s="12"/>
      <c r="O5" s="12"/>
    </row>
    <row r="6" spans="1:19" x14ac:dyDescent="0.35">
      <c r="A6" s="3">
        <v>4</v>
      </c>
      <c r="B6" s="5" t="s">
        <v>10</v>
      </c>
      <c r="C6" s="3" t="s">
        <v>30</v>
      </c>
      <c r="D6" s="4" t="s">
        <v>5</v>
      </c>
      <c r="E6" s="16" t="s">
        <v>6</v>
      </c>
      <c r="F6" s="17">
        <v>6000000</v>
      </c>
      <c r="G6" s="7"/>
      <c r="H6" s="7"/>
      <c r="I6" s="12"/>
      <c r="J6" s="12"/>
      <c r="K6" s="12"/>
      <c r="L6" s="12"/>
      <c r="M6" s="12"/>
      <c r="N6" s="12"/>
      <c r="O6" s="12"/>
    </row>
    <row r="7" spans="1:19" x14ac:dyDescent="0.35">
      <c r="A7" s="3">
        <v>5</v>
      </c>
      <c r="B7" s="5" t="s">
        <v>25</v>
      </c>
      <c r="C7" s="3" t="s">
        <v>31</v>
      </c>
      <c r="D7" s="4" t="s">
        <v>7</v>
      </c>
      <c r="E7" s="16" t="s">
        <v>6</v>
      </c>
      <c r="F7" s="17">
        <v>4500000</v>
      </c>
      <c r="G7" s="7"/>
      <c r="H7" s="7"/>
      <c r="I7" s="12"/>
      <c r="J7" s="12"/>
      <c r="K7" s="12"/>
      <c r="L7" s="12"/>
      <c r="M7" s="12"/>
      <c r="N7" s="12"/>
      <c r="O7" s="12"/>
    </row>
    <row r="8" spans="1:19" x14ac:dyDescent="0.35">
      <c r="A8" s="3">
        <v>6</v>
      </c>
      <c r="B8" s="5" t="s">
        <v>26</v>
      </c>
      <c r="C8" s="3" t="s">
        <v>32</v>
      </c>
      <c r="D8" s="4" t="s">
        <v>7</v>
      </c>
      <c r="E8" s="5" t="s">
        <v>9</v>
      </c>
      <c r="F8" s="6">
        <v>9500000</v>
      </c>
      <c r="G8" s="7"/>
      <c r="H8" s="7"/>
      <c r="I8" s="12"/>
      <c r="J8" s="12"/>
      <c r="K8" s="12"/>
      <c r="L8" s="12"/>
      <c r="M8" s="12"/>
      <c r="N8" s="12"/>
      <c r="O8" s="12"/>
    </row>
    <row r="9" spans="1:19" x14ac:dyDescent="0.35">
      <c r="A9" s="3">
        <v>7</v>
      </c>
      <c r="B9" s="5" t="s">
        <v>11</v>
      </c>
      <c r="C9" s="3" t="s">
        <v>33</v>
      </c>
      <c r="D9" s="4" t="s">
        <v>5</v>
      </c>
      <c r="E9" s="5" t="s">
        <v>8</v>
      </c>
      <c r="F9" s="17">
        <v>3000000</v>
      </c>
      <c r="G9" s="7"/>
      <c r="H9" s="7"/>
      <c r="I9" s="12"/>
      <c r="J9" s="12"/>
      <c r="K9" s="12"/>
      <c r="L9" s="12"/>
      <c r="M9" s="12"/>
      <c r="N9" s="12"/>
      <c r="O9" s="12"/>
    </row>
    <row r="10" spans="1:19" x14ac:dyDescent="0.35">
      <c r="A10" s="3">
        <v>8</v>
      </c>
      <c r="B10" s="5" t="s">
        <v>12</v>
      </c>
      <c r="C10" s="3" t="s">
        <v>34</v>
      </c>
      <c r="D10" s="4" t="s">
        <v>7</v>
      </c>
      <c r="E10" s="5" t="s">
        <v>8</v>
      </c>
      <c r="F10" s="6">
        <v>3300000</v>
      </c>
      <c r="G10" s="7"/>
      <c r="H10" s="7"/>
      <c r="I10" s="12"/>
      <c r="J10" s="12"/>
      <c r="K10" s="12"/>
      <c r="L10" s="12"/>
      <c r="M10" s="12"/>
      <c r="N10" s="12"/>
      <c r="O10" s="12"/>
    </row>
    <row r="11" spans="1:19" x14ac:dyDescent="0.35">
      <c r="A11" s="3">
        <v>9</v>
      </c>
      <c r="B11" s="5" t="s">
        <v>13</v>
      </c>
      <c r="C11" s="3" t="s">
        <v>35</v>
      </c>
      <c r="D11" s="4" t="s">
        <v>5</v>
      </c>
      <c r="E11" s="16" t="s">
        <v>6</v>
      </c>
      <c r="F11" s="17">
        <v>3200000</v>
      </c>
      <c r="G11" s="7"/>
      <c r="H11" s="7"/>
      <c r="I11" s="12"/>
      <c r="J11" s="12"/>
      <c r="K11" s="12"/>
      <c r="L11" s="12"/>
      <c r="M11" s="12"/>
      <c r="N11" s="12"/>
      <c r="O11" s="12"/>
    </row>
    <row r="12" spans="1:19" x14ac:dyDescent="0.35">
      <c r="A12" s="3">
        <v>10</v>
      </c>
      <c r="B12" s="5" t="s">
        <v>14</v>
      </c>
      <c r="C12" s="3" t="s">
        <v>36</v>
      </c>
      <c r="D12" s="85" t="s">
        <v>5</v>
      </c>
      <c r="E12" s="5" t="s">
        <v>8</v>
      </c>
      <c r="F12" s="6">
        <v>3100000</v>
      </c>
      <c r="G12" s="7"/>
      <c r="H12" s="7"/>
      <c r="I12" s="12"/>
      <c r="J12" s="12"/>
      <c r="K12" s="12"/>
      <c r="L12" s="12"/>
      <c r="M12" s="12"/>
      <c r="N12" s="12"/>
      <c r="O12" s="12"/>
    </row>
    <row r="13" spans="1:19" x14ac:dyDescent="0.35">
      <c r="A13" s="8"/>
      <c r="B13" s="33"/>
      <c r="C13" s="8"/>
      <c r="E13" s="10" t="s">
        <v>50</v>
      </c>
      <c r="F13" s="84"/>
      <c r="G13" s="24"/>
      <c r="H13" s="24"/>
    </row>
    <row r="14" spans="1:19" x14ac:dyDescent="0.35">
      <c r="A14" s="8"/>
      <c r="B14" s="33"/>
      <c r="C14" s="8"/>
      <c r="D14" s="86"/>
      <c r="E14" s="10" t="s">
        <v>55</v>
      </c>
      <c r="F14" s="84"/>
      <c r="G14" s="24"/>
      <c r="H14" s="24"/>
    </row>
    <row r="15" spans="1:19" x14ac:dyDescent="0.35">
      <c r="A15" s="8"/>
      <c r="B15" s="33"/>
      <c r="C15" s="8"/>
      <c r="D15" s="86"/>
      <c r="E15" s="10" t="s">
        <v>225</v>
      </c>
      <c r="F15" s="84"/>
      <c r="G15" s="24"/>
      <c r="H15" s="24"/>
    </row>
    <row r="16" spans="1:19" x14ac:dyDescent="0.35">
      <c r="A16" s="8"/>
      <c r="B16" s="33"/>
      <c r="C16" s="8"/>
      <c r="D16" s="86"/>
      <c r="E16" s="10" t="s">
        <v>226</v>
      </c>
      <c r="F16" s="84"/>
      <c r="G16" s="24"/>
    </row>
    <row r="17" spans="1:18" x14ac:dyDescent="0.35">
      <c r="B17" s="31"/>
      <c r="C17" s="1"/>
      <c r="D17" s="1"/>
      <c r="E17" s="1"/>
      <c r="F17" s="1"/>
      <c r="G17" s="1"/>
    </row>
    <row r="21" spans="1:18" x14ac:dyDescent="0.35">
      <c r="R21" t="s">
        <v>46</v>
      </c>
    </row>
    <row r="25" spans="1:18" x14ac:dyDescent="0.35">
      <c r="H25" s="1"/>
    </row>
    <row r="26" spans="1:18" hidden="1" x14ac:dyDescent="0.35">
      <c r="H26" s="1"/>
    </row>
    <row r="27" spans="1:18" hidden="1" x14ac:dyDescent="0.35">
      <c r="H27" s="1"/>
    </row>
    <row r="28" spans="1:18" hidden="1" x14ac:dyDescent="0.35">
      <c r="H28" s="1"/>
    </row>
    <row r="29" spans="1:18" hidden="1" x14ac:dyDescent="0.35"/>
    <row r="30" spans="1:18" x14ac:dyDescent="0.35">
      <c r="A30" s="1"/>
    </row>
    <row r="31" spans="1:18" x14ac:dyDescent="0.35">
      <c r="A31" s="1"/>
    </row>
    <row r="33" spans="1:1" x14ac:dyDescent="0.35">
      <c r="A33" s="1"/>
    </row>
    <row r="34" spans="1:1" x14ac:dyDescent="0.35">
      <c r="A34" s="1"/>
    </row>
  </sheetData>
  <mergeCells count="1">
    <mergeCell ref="A1:G1"/>
  </mergeCells>
  <phoneticPr fontId="9" type="noConversion"/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E278-9447-4901-AC75-9E0AB46A0683}">
  <dimension ref="A1:T36"/>
  <sheetViews>
    <sheetView showFormulas="1" topLeftCell="H1" zoomScale="130" zoomScaleNormal="130" workbookViewId="0">
      <selection activeCell="K4" sqref="K4"/>
    </sheetView>
  </sheetViews>
  <sheetFormatPr defaultRowHeight="15.5" x14ac:dyDescent="0.35"/>
  <cols>
    <col min="1" max="1" width="4.25" customWidth="1"/>
    <col min="2" max="2" width="17.08203125" style="32" bestFit="1" customWidth="1"/>
    <col min="4" max="4" width="5.25" customWidth="1"/>
    <col min="5" max="5" width="11.83203125" customWidth="1"/>
    <col min="6" max="6" width="12.33203125" customWidth="1"/>
    <col min="7" max="7" width="11.08203125" customWidth="1"/>
    <col min="8" max="8" width="12.83203125" customWidth="1"/>
    <col min="9" max="10" width="8.75" customWidth="1"/>
    <col min="11" max="11" width="9.58203125" bestFit="1" customWidth="1"/>
    <col min="12" max="12" width="23.08203125" bestFit="1" customWidth="1"/>
    <col min="13" max="13" width="23" bestFit="1" customWidth="1"/>
    <col min="14" max="14" width="17.75" bestFit="1" customWidth="1"/>
    <col min="15" max="15" width="15.5" customWidth="1"/>
    <col min="16" max="17" width="8.75" customWidth="1"/>
  </cols>
  <sheetData>
    <row r="1" spans="1:20" ht="20" x14ac:dyDescent="0.4">
      <c r="A1" s="15" t="s">
        <v>38</v>
      </c>
      <c r="B1" s="30"/>
      <c r="C1" s="15"/>
      <c r="D1" s="15"/>
      <c r="E1" s="15"/>
      <c r="F1" s="15"/>
      <c r="G1" s="15"/>
      <c r="H1" s="15"/>
    </row>
    <row r="2" spans="1:20" x14ac:dyDescent="0.35">
      <c r="S2" t="s">
        <v>48</v>
      </c>
      <c r="T2" t="str">
        <f t="shared" ref="T2" si="0">S2&amp;"IF"</f>
        <v>countIF</v>
      </c>
    </row>
    <row r="3" spans="1:20" ht="17.5" x14ac:dyDescent="0.35">
      <c r="A3" s="93" t="s">
        <v>37</v>
      </c>
      <c r="B3" s="93"/>
      <c r="C3" s="93"/>
      <c r="D3" s="93"/>
      <c r="E3" s="93"/>
      <c r="F3" s="93"/>
      <c r="G3" s="93"/>
      <c r="H3" s="28"/>
      <c r="S3" t="s">
        <v>49</v>
      </c>
    </row>
    <row r="4" spans="1:20" ht="63" customHeight="1" x14ac:dyDescent="0.35">
      <c r="A4" s="2" t="s">
        <v>67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56</v>
      </c>
      <c r="G4" s="2" t="s">
        <v>66</v>
      </c>
      <c r="H4" s="29" t="s">
        <v>65</v>
      </c>
      <c r="I4" s="2" t="s">
        <v>21</v>
      </c>
      <c r="J4" s="2" t="s">
        <v>22</v>
      </c>
      <c r="K4" s="2" t="s">
        <v>68</v>
      </c>
      <c r="L4" s="2" t="s">
        <v>52</v>
      </c>
      <c r="M4" s="2" t="s">
        <v>51</v>
      </c>
      <c r="N4" s="2" t="s">
        <v>69</v>
      </c>
      <c r="O4" s="2" t="s">
        <v>54</v>
      </c>
    </row>
    <row r="5" spans="1:20" x14ac:dyDescent="0.35">
      <c r="A5" s="3">
        <v>1</v>
      </c>
      <c r="B5" s="5" t="s">
        <v>4</v>
      </c>
      <c r="C5" s="3" t="s">
        <v>27</v>
      </c>
      <c r="D5" s="4" t="s">
        <v>5</v>
      </c>
      <c r="E5" s="16" t="s">
        <v>6</v>
      </c>
      <c r="F5" s="17">
        <v>5500000</v>
      </c>
      <c r="G5" s="7">
        <f>F5*5%</f>
        <v>275000</v>
      </c>
      <c r="H5" s="7">
        <f>IF(D5="Nam",0,F5*30%)</f>
        <v>0</v>
      </c>
      <c r="I5" s="12" t="str">
        <f>LEFT(C5,1)</f>
        <v>A</v>
      </c>
      <c r="J5" s="12" t="str">
        <f>RIGHT(C5,2)</f>
        <v>02</v>
      </c>
      <c r="K5" s="12" t="str">
        <f>MID(C5,2,3)</f>
        <v>010</v>
      </c>
      <c r="L5" s="12" t="str">
        <f>_xlfn.CONCAT(C5," ",B5)</f>
        <v>A0102 Trần Thế Anh</v>
      </c>
      <c r="M5" s="12" t="str">
        <f>UPPER(B5)</f>
        <v>TRẦN THẾ ANH</v>
      </c>
      <c r="N5" s="12" t="str">
        <f>PROPER(B5)</f>
        <v>Trần Thế Anh</v>
      </c>
      <c r="O5" s="12" t="str">
        <f>LOWER(B5)</f>
        <v>trần thế anh</v>
      </c>
    </row>
    <row r="6" spans="1:20" x14ac:dyDescent="0.35">
      <c r="A6" s="3">
        <v>2</v>
      </c>
      <c r="B6" s="5" t="s">
        <v>23</v>
      </c>
      <c r="C6" s="3" t="s">
        <v>28</v>
      </c>
      <c r="D6" s="4" t="s">
        <v>7</v>
      </c>
      <c r="E6" s="5" t="s">
        <v>8</v>
      </c>
      <c r="F6" s="6">
        <v>4500000</v>
      </c>
      <c r="G6" s="7">
        <f t="shared" ref="G6:G14" si="1">F6*5%</f>
        <v>225000</v>
      </c>
      <c r="H6" s="7">
        <f t="shared" ref="H6:H14" si="2">IF(D6="Nam",0,F6*30%)</f>
        <v>1350000</v>
      </c>
      <c r="I6" s="12" t="str">
        <f t="shared" ref="I6:I14" si="3">LEFT(C6,1)</f>
        <v>B</v>
      </c>
      <c r="J6" s="12" t="str">
        <f t="shared" ref="J6:J14" si="4">RIGHT(C6,2)</f>
        <v>05</v>
      </c>
      <c r="K6" s="12" t="str">
        <f t="shared" ref="K6:K14" si="5">MID(C6,2,3)</f>
        <v>010</v>
      </c>
      <c r="L6" s="12" t="str">
        <f t="shared" ref="L6:L14" si="6">_xlfn.CONCAT(C6," ",B6)</f>
        <v>B0105 Lê Thị thủy</v>
      </c>
      <c r="M6" s="12" t="str">
        <f t="shared" ref="M6:M14" si="7">UPPER(B6)</f>
        <v>LÊ THỊ THỦY</v>
      </c>
      <c r="N6" s="12" t="str">
        <f t="shared" ref="N6:N14" si="8">PROPER(B6)</f>
        <v>Lê Thị Thủy</v>
      </c>
      <c r="O6" s="12" t="str">
        <f t="shared" ref="O6:O14" si="9">LOWER(B6)</f>
        <v>lê thị thủy</v>
      </c>
    </row>
    <row r="7" spans="1:20" x14ac:dyDescent="0.35">
      <c r="A7" s="3">
        <v>3</v>
      </c>
      <c r="B7" s="5" t="s">
        <v>24</v>
      </c>
      <c r="C7" s="3" t="s">
        <v>29</v>
      </c>
      <c r="D7" s="4" t="s">
        <v>7</v>
      </c>
      <c r="E7" s="5" t="s">
        <v>9</v>
      </c>
      <c r="F7" s="6">
        <v>4300000</v>
      </c>
      <c r="G7" s="7">
        <f t="shared" si="1"/>
        <v>215000</v>
      </c>
      <c r="H7" s="7">
        <f t="shared" si="2"/>
        <v>1290000</v>
      </c>
      <c r="I7" s="12" t="str">
        <f t="shared" si="3"/>
        <v>A</v>
      </c>
      <c r="J7" s="12" t="str">
        <f t="shared" si="4"/>
        <v>06</v>
      </c>
      <c r="K7" s="12" t="str">
        <f t="shared" si="5"/>
        <v>020</v>
      </c>
      <c r="L7" s="12" t="str">
        <f t="shared" si="6"/>
        <v>A0206 trần Thu Hà</v>
      </c>
      <c r="M7" s="12" t="str">
        <f t="shared" si="7"/>
        <v>TRẦN THU HÀ</v>
      </c>
      <c r="N7" s="12" t="str">
        <f t="shared" si="8"/>
        <v>Trần Thu Hà</v>
      </c>
      <c r="O7" s="12" t="str">
        <f t="shared" si="9"/>
        <v>trần thu hà</v>
      </c>
    </row>
    <row r="8" spans="1:20" x14ac:dyDescent="0.35">
      <c r="A8" s="3">
        <v>4</v>
      </c>
      <c r="B8" s="5" t="s">
        <v>10</v>
      </c>
      <c r="C8" s="3" t="s">
        <v>30</v>
      </c>
      <c r="D8" s="4" t="s">
        <v>5</v>
      </c>
      <c r="E8" s="16" t="s">
        <v>6</v>
      </c>
      <c r="F8" s="17">
        <v>6000000</v>
      </c>
      <c r="G8" s="7">
        <f t="shared" si="1"/>
        <v>300000</v>
      </c>
      <c r="H8" s="7">
        <f t="shared" si="2"/>
        <v>0</v>
      </c>
      <c r="I8" s="12" t="str">
        <f t="shared" si="3"/>
        <v>C</v>
      </c>
      <c r="J8" s="12" t="str">
        <f t="shared" si="4"/>
        <v>08</v>
      </c>
      <c r="K8" s="12" t="str">
        <f t="shared" si="5"/>
        <v>020</v>
      </c>
      <c r="L8" s="12" t="str">
        <f t="shared" si="6"/>
        <v>C0208 Trương Công Hà</v>
      </c>
      <c r="M8" s="12" t="str">
        <f t="shared" si="7"/>
        <v>TRƯƠNG CÔNG HÀ</v>
      </c>
      <c r="N8" s="12" t="str">
        <f t="shared" si="8"/>
        <v>Trương Công Hà</v>
      </c>
      <c r="O8" s="12" t="str">
        <f t="shared" si="9"/>
        <v>trương công hà</v>
      </c>
    </row>
    <row r="9" spans="1:20" x14ac:dyDescent="0.35">
      <c r="A9" s="3">
        <v>5</v>
      </c>
      <c r="B9" s="5" t="s">
        <v>25</v>
      </c>
      <c r="C9" s="3" t="s">
        <v>31</v>
      </c>
      <c r="D9" s="4" t="s">
        <v>7</v>
      </c>
      <c r="E9" s="16" t="s">
        <v>6</v>
      </c>
      <c r="F9" s="17">
        <v>4500000</v>
      </c>
      <c r="G9" s="7">
        <f t="shared" si="1"/>
        <v>225000</v>
      </c>
      <c r="H9" s="7">
        <f t="shared" si="2"/>
        <v>1350000</v>
      </c>
      <c r="I9" s="12" t="str">
        <f t="shared" si="3"/>
        <v>A</v>
      </c>
      <c r="J9" s="12" t="str">
        <f t="shared" si="4"/>
        <v>02</v>
      </c>
      <c r="K9" s="12" t="str">
        <f t="shared" si="5"/>
        <v>030</v>
      </c>
      <c r="L9" s="12" t="str">
        <f t="shared" si="6"/>
        <v>A0302 Nguyễn Thúy thanh</v>
      </c>
      <c r="M9" s="12" t="str">
        <f t="shared" si="7"/>
        <v>NGUYỄN THÚY THANH</v>
      </c>
      <c r="N9" s="12" t="str">
        <f t="shared" si="8"/>
        <v>Nguyễn Thúy Thanh</v>
      </c>
      <c r="O9" s="12" t="str">
        <f t="shared" si="9"/>
        <v>nguyễn thúy thanh</v>
      </c>
    </row>
    <row r="10" spans="1:20" x14ac:dyDescent="0.35">
      <c r="A10" s="3">
        <v>6</v>
      </c>
      <c r="B10" s="5" t="s">
        <v>26</v>
      </c>
      <c r="C10" s="3" t="s">
        <v>32</v>
      </c>
      <c r="D10" s="4" t="s">
        <v>7</v>
      </c>
      <c r="E10" s="5" t="s">
        <v>9</v>
      </c>
      <c r="F10" s="6">
        <v>9500000</v>
      </c>
      <c r="G10" s="7">
        <f t="shared" si="1"/>
        <v>475000</v>
      </c>
      <c r="H10" s="7">
        <f t="shared" si="2"/>
        <v>2850000</v>
      </c>
      <c r="I10" s="12" t="str">
        <f t="shared" si="3"/>
        <v>B</v>
      </c>
      <c r="J10" s="12" t="str">
        <f t="shared" si="4"/>
        <v>06</v>
      </c>
      <c r="K10" s="12" t="str">
        <f t="shared" si="5"/>
        <v>020</v>
      </c>
      <c r="L10" s="12" t="str">
        <f t="shared" si="6"/>
        <v>B0206 Lê Mai chi</v>
      </c>
      <c r="M10" s="12" t="str">
        <f t="shared" si="7"/>
        <v>LÊ MAI CHI</v>
      </c>
      <c r="N10" s="12" t="str">
        <f t="shared" si="8"/>
        <v>Lê Mai Chi</v>
      </c>
      <c r="O10" s="12" t="str">
        <f t="shared" si="9"/>
        <v>lê mai chi</v>
      </c>
    </row>
    <row r="11" spans="1:20" x14ac:dyDescent="0.35">
      <c r="A11" s="3">
        <v>7</v>
      </c>
      <c r="B11" s="5" t="s">
        <v>11</v>
      </c>
      <c r="C11" s="3" t="s">
        <v>33</v>
      </c>
      <c r="D11" s="4" t="s">
        <v>5</v>
      </c>
      <c r="E11" s="5" t="s">
        <v>8</v>
      </c>
      <c r="F11" s="17">
        <v>3000000</v>
      </c>
      <c r="G11" s="7">
        <f t="shared" si="1"/>
        <v>150000</v>
      </c>
      <c r="H11" s="7">
        <f t="shared" si="2"/>
        <v>0</v>
      </c>
      <c r="I11" s="12" t="str">
        <f t="shared" si="3"/>
        <v>C</v>
      </c>
      <c r="J11" s="12" t="str">
        <f t="shared" si="4"/>
        <v>09</v>
      </c>
      <c r="K11" s="12" t="str">
        <f t="shared" si="5"/>
        <v>010</v>
      </c>
      <c r="L11" s="12" t="str">
        <f t="shared" si="6"/>
        <v>C0109 Vũ Ngọc Tường</v>
      </c>
      <c r="M11" s="12" t="str">
        <f t="shared" si="7"/>
        <v>VŨ NGỌC TƯỜNG</v>
      </c>
      <c r="N11" s="12" t="str">
        <f t="shared" si="8"/>
        <v>Vũ Ngọc Tường</v>
      </c>
      <c r="O11" s="12" t="str">
        <f t="shared" si="9"/>
        <v>vũ ngọc tường</v>
      </c>
    </row>
    <row r="12" spans="1:20" x14ac:dyDescent="0.35">
      <c r="A12" s="3">
        <v>8</v>
      </c>
      <c r="B12" s="5" t="s">
        <v>12</v>
      </c>
      <c r="C12" s="3" t="s">
        <v>34</v>
      </c>
      <c r="D12" s="4" t="s">
        <v>7</v>
      </c>
      <c r="E12" s="5" t="s">
        <v>8</v>
      </c>
      <c r="F12" s="6">
        <v>3300000</v>
      </c>
      <c r="G12" s="7">
        <f t="shared" si="1"/>
        <v>165000</v>
      </c>
      <c r="H12" s="7">
        <f t="shared" si="2"/>
        <v>990000</v>
      </c>
      <c r="I12" s="12" t="str">
        <f t="shared" si="3"/>
        <v>B</v>
      </c>
      <c r="J12" s="12" t="str">
        <f t="shared" si="4"/>
        <v>07</v>
      </c>
      <c r="K12" s="12" t="str">
        <f t="shared" si="5"/>
        <v>030</v>
      </c>
      <c r="L12" s="12" t="str">
        <f t="shared" si="6"/>
        <v>B0307 Nguyễn Thị Liên</v>
      </c>
      <c r="M12" s="12" t="str">
        <f t="shared" si="7"/>
        <v>NGUYỄN THỊ LIÊN</v>
      </c>
      <c r="N12" s="12" t="str">
        <f t="shared" si="8"/>
        <v>Nguyễn Thị Liên</v>
      </c>
      <c r="O12" s="12" t="str">
        <f t="shared" si="9"/>
        <v>nguyễn thị liên</v>
      </c>
    </row>
    <row r="13" spans="1:20" x14ac:dyDescent="0.35">
      <c r="A13" s="3">
        <v>9</v>
      </c>
      <c r="B13" s="5" t="s">
        <v>13</v>
      </c>
      <c r="C13" s="3" t="s">
        <v>35</v>
      </c>
      <c r="D13" s="4" t="s">
        <v>5</v>
      </c>
      <c r="E13" s="16" t="s">
        <v>6</v>
      </c>
      <c r="F13" s="17">
        <v>3200000</v>
      </c>
      <c r="G13" s="7">
        <f t="shared" si="1"/>
        <v>160000</v>
      </c>
      <c r="H13" s="7">
        <f t="shared" si="2"/>
        <v>0</v>
      </c>
      <c r="I13" s="12" t="str">
        <f t="shared" si="3"/>
        <v>A</v>
      </c>
      <c r="J13" s="12" t="str">
        <f t="shared" si="4"/>
        <v>10</v>
      </c>
      <c r="K13" s="12" t="str">
        <f t="shared" si="5"/>
        <v>041</v>
      </c>
      <c r="L13" s="12" t="str">
        <f t="shared" si="6"/>
        <v>A0410 Lê Thanh Tùng</v>
      </c>
      <c r="M13" s="12" t="str">
        <f t="shared" si="7"/>
        <v>LÊ THANH TÙNG</v>
      </c>
      <c r="N13" s="12" t="str">
        <f t="shared" si="8"/>
        <v>Lê Thanh Tùng</v>
      </c>
      <c r="O13" s="12" t="str">
        <f t="shared" si="9"/>
        <v>lê thanh tùng</v>
      </c>
    </row>
    <row r="14" spans="1:20" x14ac:dyDescent="0.35">
      <c r="A14" s="3">
        <v>10</v>
      </c>
      <c r="B14" s="5" t="s">
        <v>14</v>
      </c>
      <c r="C14" s="3" t="s">
        <v>36</v>
      </c>
      <c r="D14" s="4" t="s">
        <v>5</v>
      </c>
      <c r="E14" s="5" t="s">
        <v>8</v>
      </c>
      <c r="F14" s="6">
        <v>3100000</v>
      </c>
      <c r="G14" s="7">
        <f t="shared" si="1"/>
        <v>155000</v>
      </c>
      <c r="H14" s="7">
        <f t="shared" si="2"/>
        <v>0</v>
      </c>
      <c r="I14" s="12" t="str">
        <f t="shared" si="3"/>
        <v>B</v>
      </c>
      <c r="J14" s="12" t="str">
        <f t="shared" si="4"/>
        <v>12</v>
      </c>
      <c r="K14" s="12" t="str">
        <f t="shared" si="5"/>
        <v>061</v>
      </c>
      <c r="L14" s="12" t="str">
        <f t="shared" si="6"/>
        <v>B0612 Trần Thái Tùng</v>
      </c>
      <c r="M14" s="12" t="str">
        <f t="shared" si="7"/>
        <v>TRẦN THÁI TÙNG</v>
      </c>
      <c r="N14" s="12" t="str">
        <f t="shared" si="8"/>
        <v>Trần Thái Tùng</v>
      </c>
      <c r="O14" s="12" t="str">
        <f t="shared" si="9"/>
        <v>trần thái tùng</v>
      </c>
    </row>
    <row r="15" spans="1:20" x14ac:dyDescent="0.35">
      <c r="A15" s="8"/>
      <c r="B15" s="33"/>
      <c r="C15" s="8"/>
      <c r="D15" s="9"/>
      <c r="E15" s="10" t="s">
        <v>50</v>
      </c>
      <c r="F15" s="25">
        <f>SUM(F5:F14)</f>
        <v>46900000</v>
      </c>
      <c r="G15" s="24"/>
      <c r="H15" s="24"/>
    </row>
    <row r="16" spans="1:20" x14ac:dyDescent="0.35">
      <c r="A16" s="8"/>
      <c r="B16" s="33"/>
      <c r="C16" s="8"/>
      <c r="D16" s="11"/>
      <c r="E16" s="10" t="s">
        <v>55</v>
      </c>
      <c r="F16" s="25">
        <f>AVERAGE(F5:F14)</f>
        <v>4690000</v>
      </c>
      <c r="G16" s="24"/>
      <c r="H16" s="24"/>
    </row>
    <row r="17" spans="1:18" x14ac:dyDescent="0.35">
      <c r="A17" s="8"/>
      <c r="B17" s="33"/>
      <c r="C17" s="8"/>
      <c r="D17" s="11"/>
      <c r="E17" s="10" t="s">
        <v>57</v>
      </c>
      <c r="F17" s="25">
        <f>MAX(F5:F14)</f>
        <v>9500000</v>
      </c>
      <c r="G17" s="24"/>
      <c r="H17" s="24"/>
    </row>
    <row r="18" spans="1:18" x14ac:dyDescent="0.35">
      <c r="A18" s="8"/>
      <c r="B18" s="33"/>
      <c r="C18" s="8"/>
      <c r="D18" s="11"/>
      <c r="E18" s="10" t="s">
        <v>58</v>
      </c>
      <c r="F18" s="25">
        <f>MIN(F5:F14)</f>
        <v>3000000</v>
      </c>
      <c r="G18" s="24"/>
      <c r="H18" s="34" t="s">
        <v>44</v>
      </c>
    </row>
    <row r="19" spans="1:18" x14ac:dyDescent="0.35">
      <c r="C19" s="13"/>
      <c r="D19" s="14"/>
      <c r="E19" s="13" t="s">
        <v>39</v>
      </c>
      <c r="F19" s="26">
        <f>SUMIF(E5:E14,"Kinh doanh",F5:F14)</f>
        <v>19200000</v>
      </c>
      <c r="H19" t="s">
        <v>40</v>
      </c>
    </row>
    <row r="20" spans="1:18" x14ac:dyDescent="0.35">
      <c r="C20" s="13"/>
      <c r="D20" s="14"/>
      <c r="E20" s="13" t="s">
        <v>70</v>
      </c>
      <c r="F20" s="26">
        <f>SUMIF(E5:E14,"Kế toán",F5:F14)</f>
        <v>13800000</v>
      </c>
      <c r="H20" t="s">
        <v>64</v>
      </c>
    </row>
    <row r="21" spans="1:18" x14ac:dyDescent="0.35">
      <c r="C21" s="13"/>
      <c r="D21" s="14"/>
      <c r="E21" s="13" t="s">
        <v>71</v>
      </c>
      <c r="F21" s="26">
        <f>AVERAGEIF(E5:E14,"Kỹ thuật",G5:G14)</f>
        <v>173750</v>
      </c>
      <c r="H21" t="s">
        <v>41</v>
      </c>
      <c r="P21" t="s">
        <v>42</v>
      </c>
    </row>
    <row r="22" spans="1:18" x14ac:dyDescent="0.35">
      <c r="C22" s="13"/>
      <c r="D22" s="14"/>
      <c r="E22" s="18" t="s">
        <v>59</v>
      </c>
      <c r="F22" s="26">
        <f>AVERAGEIF(E5:E14,"Kinh doanh",F5:F14)</f>
        <v>4800000</v>
      </c>
      <c r="H22" t="s">
        <v>47</v>
      </c>
    </row>
    <row r="23" spans="1:18" x14ac:dyDescent="0.35">
      <c r="B23" s="94" t="s">
        <v>60</v>
      </c>
      <c r="C23" s="94"/>
      <c r="D23" s="94"/>
      <c r="E23" s="94"/>
      <c r="F23" s="26">
        <f>COUNTIF(E5:E14,"Kinh doanh")</f>
        <v>4</v>
      </c>
      <c r="R23" t="s">
        <v>46</v>
      </c>
    </row>
    <row r="24" spans="1:18" x14ac:dyDescent="0.35">
      <c r="C24" s="13"/>
      <c r="D24" s="14"/>
      <c r="E24" s="13" t="s">
        <v>61</v>
      </c>
      <c r="F24" s="26">
        <f>AVERAGEIF(E5:E14,"Kế toán",F5:F14)</f>
        <v>6900000</v>
      </c>
    </row>
    <row r="25" spans="1:18" ht="16" thickBot="1" x14ac:dyDescent="0.4">
      <c r="C25" s="13"/>
      <c r="D25" s="14"/>
      <c r="E25" s="13" t="s">
        <v>62</v>
      </c>
      <c r="F25" s="26"/>
    </row>
    <row r="26" spans="1:18" ht="16" thickBot="1" x14ac:dyDescent="0.4">
      <c r="C26" s="22"/>
      <c r="D26" s="23"/>
      <c r="E26" s="21" t="s">
        <v>15</v>
      </c>
      <c r="F26" s="26"/>
    </row>
    <row r="27" spans="1:18" x14ac:dyDescent="0.35">
      <c r="C27" s="13"/>
      <c r="D27" s="13"/>
      <c r="E27" s="13" t="s">
        <v>16</v>
      </c>
      <c r="F27" s="26"/>
    </row>
    <row r="28" spans="1:18" hidden="1" x14ac:dyDescent="0.35">
      <c r="C28" s="14"/>
      <c r="D28" s="14"/>
      <c r="E28" s="13" t="s">
        <v>17</v>
      </c>
      <c r="F28" s="26"/>
    </row>
    <row r="29" spans="1:18" hidden="1" x14ac:dyDescent="0.35">
      <c r="C29" s="14"/>
      <c r="D29" s="14"/>
      <c r="E29" s="13" t="s">
        <v>18</v>
      </c>
      <c r="F29" s="26"/>
    </row>
    <row r="30" spans="1:18" hidden="1" x14ac:dyDescent="0.35">
      <c r="C30" s="14"/>
      <c r="D30" s="14"/>
      <c r="E30" s="13" t="s">
        <v>19</v>
      </c>
      <c r="F30" s="26"/>
    </row>
    <row r="31" spans="1:18" hidden="1" x14ac:dyDescent="0.35">
      <c r="C31" s="14"/>
      <c r="D31" s="14"/>
      <c r="E31" s="13" t="s">
        <v>20</v>
      </c>
      <c r="F31" s="26"/>
    </row>
    <row r="32" spans="1:18" ht="16" thickBot="1" x14ac:dyDescent="0.4">
      <c r="A32" s="1"/>
      <c r="B32" s="31"/>
      <c r="C32" s="1"/>
      <c r="D32" s="1"/>
      <c r="E32" s="13" t="s">
        <v>43</v>
      </c>
      <c r="F32" s="27">
        <f>COUNTIF(D5:D14,"Nữ")</f>
        <v>5</v>
      </c>
      <c r="G32" s="1"/>
      <c r="H32" s="1"/>
    </row>
    <row r="33" spans="1:8" ht="16" thickBot="1" x14ac:dyDescent="0.4">
      <c r="A33" s="1"/>
      <c r="B33" s="31"/>
      <c r="C33" s="19"/>
      <c r="D33" s="20"/>
      <c r="E33" s="21" t="s">
        <v>45</v>
      </c>
      <c r="F33" s="27">
        <f>AVERAGEIF(D5:D14,"Nữ",F5:F14)</f>
        <v>5220000</v>
      </c>
      <c r="G33" s="1"/>
      <c r="H33" s="1"/>
    </row>
    <row r="34" spans="1:8" x14ac:dyDescent="0.35">
      <c r="B34" s="31"/>
      <c r="C34" s="1"/>
      <c r="D34" s="1"/>
      <c r="E34" s="13" t="s">
        <v>63</v>
      </c>
      <c r="F34" s="27">
        <f>COUNTIF(F5:F14,"&gt;500000")</f>
        <v>10</v>
      </c>
      <c r="G34" s="1"/>
      <c r="H34" s="1"/>
    </row>
    <row r="35" spans="1:8" x14ac:dyDescent="0.35">
      <c r="A35" s="1"/>
      <c r="B35" s="31"/>
      <c r="C35" s="1"/>
      <c r="D35" s="1"/>
      <c r="E35" s="1"/>
      <c r="F35" s="1"/>
      <c r="G35" s="1"/>
      <c r="H35" s="1"/>
    </row>
    <row r="36" spans="1:8" x14ac:dyDescent="0.35">
      <c r="A36" s="1"/>
    </row>
  </sheetData>
  <mergeCells count="2">
    <mergeCell ref="A3:G3"/>
    <mergeCell ref="B23:E23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806B-BD8A-4DF8-A86E-5885DF0CB966}">
  <dimension ref="A2:N34"/>
  <sheetViews>
    <sheetView topLeftCell="A16" workbookViewId="0">
      <selection activeCell="A34" sqref="A34:N34"/>
    </sheetView>
  </sheetViews>
  <sheetFormatPr defaultColWidth="8.75" defaultRowHeight="14" x14ac:dyDescent="0.3"/>
  <cols>
    <col min="1" max="2" width="8.75" style="37"/>
    <col min="3" max="3" width="41.25" style="37" bestFit="1" customWidth="1"/>
    <col min="4" max="4" width="41.25" style="37" customWidth="1"/>
    <col min="5" max="16384" width="8.75" style="37"/>
  </cols>
  <sheetData>
    <row r="2" spans="1:14" x14ac:dyDescent="0.3">
      <c r="A2" s="73" t="s">
        <v>102</v>
      </c>
      <c r="B2" s="73" t="s">
        <v>103</v>
      </c>
      <c r="C2" s="73" t="s">
        <v>104</v>
      </c>
      <c r="D2" s="73" t="s">
        <v>105</v>
      </c>
      <c r="E2" s="73" t="s">
        <v>106</v>
      </c>
      <c r="F2" s="73" t="s">
        <v>107</v>
      </c>
      <c r="G2" s="73" t="s">
        <v>108</v>
      </c>
    </row>
    <row r="3" spans="1:14" x14ac:dyDescent="0.3">
      <c r="A3" s="37">
        <v>1</v>
      </c>
      <c r="B3" s="37" t="s">
        <v>109</v>
      </c>
      <c r="C3" s="37" t="s">
        <v>110</v>
      </c>
      <c r="E3" s="37">
        <v>5</v>
      </c>
      <c r="F3" s="37">
        <v>30</v>
      </c>
      <c r="G3" s="37">
        <v>180</v>
      </c>
    </row>
    <row r="4" spans="1:14" x14ac:dyDescent="0.3">
      <c r="A4" s="37">
        <v>2</v>
      </c>
      <c r="B4" s="37" t="s">
        <v>109</v>
      </c>
      <c r="C4" s="37" t="s">
        <v>111</v>
      </c>
      <c r="E4" s="37">
        <v>10</v>
      </c>
      <c r="F4" s="37">
        <v>30</v>
      </c>
      <c r="G4" s="37">
        <v>180</v>
      </c>
    </row>
    <row r="5" spans="1:14" x14ac:dyDescent="0.3">
      <c r="A5" s="37">
        <v>3</v>
      </c>
      <c r="B5" s="37" t="s">
        <v>112</v>
      </c>
      <c r="C5" s="37" t="s">
        <v>113</v>
      </c>
      <c r="E5" s="37">
        <v>5</v>
      </c>
      <c r="F5" s="37">
        <v>30</v>
      </c>
      <c r="G5" s="37">
        <v>180</v>
      </c>
    </row>
    <row r="6" spans="1:14" x14ac:dyDescent="0.3">
      <c r="A6" s="37">
        <v>4</v>
      </c>
      <c r="B6" s="37" t="s">
        <v>109</v>
      </c>
      <c r="C6" s="37" t="s">
        <v>114</v>
      </c>
      <c r="E6" s="37">
        <v>5</v>
      </c>
      <c r="F6" s="37">
        <v>50</v>
      </c>
      <c r="G6" s="37">
        <v>300</v>
      </c>
    </row>
    <row r="7" spans="1:14" x14ac:dyDescent="0.3">
      <c r="A7" s="37">
        <v>5</v>
      </c>
      <c r="B7" s="37" t="s">
        <v>109</v>
      </c>
      <c r="C7" s="37" t="s">
        <v>115</v>
      </c>
      <c r="E7" s="37">
        <v>7</v>
      </c>
      <c r="F7" s="37">
        <v>50</v>
      </c>
      <c r="G7" s="37">
        <v>180</v>
      </c>
    </row>
    <row r="8" spans="1:14" x14ac:dyDescent="0.3">
      <c r="A8" s="37">
        <v>6</v>
      </c>
      <c r="B8" s="37" t="s">
        <v>116</v>
      </c>
      <c r="C8" s="37" t="s">
        <v>117</v>
      </c>
      <c r="E8" s="37">
        <v>3</v>
      </c>
      <c r="F8" s="37">
        <v>25</v>
      </c>
      <c r="G8" s="37">
        <v>150</v>
      </c>
    </row>
    <row r="9" spans="1:14" x14ac:dyDescent="0.3">
      <c r="A9" s="37">
        <v>7</v>
      </c>
      <c r="B9" s="37" t="s">
        <v>118</v>
      </c>
      <c r="C9" s="37" t="s">
        <v>119</v>
      </c>
      <c r="E9" s="37">
        <v>2</v>
      </c>
      <c r="F9" s="37">
        <v>25</v>
      </c>
      <c r="G9" s="37">
        <v>150</v>
      </c>
    </row>
    <row r="10" spans="1:14" x14ac:dyDescent="0.3">
      <c r="A10" s="37">
        <v>8</v>
      </c>
      <c r="B10" s="37" t="s">
        <v>120</v>
      </c>
      <c r="C10" s="37" t="s">
        <v>121</v>
      </c>
      <c r="E10" s="37">
        <v>10</v>
      </c>
      <c r="F10" s="37">
        <v>30</v>
      </c>
      <c r="G10" s="37">
        <v>150</v>
      </c>
    </row>
    <row r="11" spans="1:14" x14ac:dyDescent="0.3">
      <c r="A11" s="37">
        <v>9</v>
      </c>
      <c r="B11" s="37" t="s">
        <v>120</v>
      </c>
      <c r="C11" s="37" t="s">
        <v>122</v>
      </c>
      <c r="E11" s="37">
        <v>5</v>
      </c>
      <c r="F11" s="37">
        <v>60</v>
      </c>
      <c r="G11" s="37">
        <v>240</v>
      </c>
    </row>
    <row r="12" spans="1:14" x14ac:dyDescent="0.3">
      <c r="A12" s="37">
        <v>10</v>
      </c>
      <c r="B12" s="37" t="s">
        <v>123</v>
      </c>
      <c r="C12" s="37" t="s">
        <v>124</v>
      </c>
      <c r="E12" s="37">
        <v>12</v>
      </c>
      <c r="F12" s="37">
        <v>10</v>
      </c>
      <c r="G12" s="37">
        <v>60</v>
      </c>
    </row>
    <row r="15" spans="1:14" ht="42.65" customHeight="1" x14ac:dyDescent="0.3">
      <c r="A15" s="38" t="s">
        <v>125</v>
      </c>
    </row>
    <row r="16" spans="1:14" s="39" customFormat="1" ht="16.899999999999999" customHeight="1" x14ac:dyDescent="0.35">
      <c r="A16" s="97" t="s">
        <v>221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9" customFormat="1" ht="16.899999999999999" customHeight="1" x14ac:dyDescent="0.35">
      <c r="A17" s="97" t="s">
        <v>126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s="39" customFormat="1" ht="16.899999999999999" customHeight="1" x14ac:dyDescent="0.35">
      <c r="A18" s="98" t="s">
        <v>127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s="39" customFormat="1" ht="16.899999999999999" customHeight="1" x14ac:dyDescent="0.35">
      <c r="A19" s="95" t="s">
        <v>128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1:14" s="39" customFormat="1" ht="16.899999999999999" customHeight="1" x14ac:dyDescent="0.35">
      <c r="A20" s="95" t="s">
        <v>205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s="39" customFormat="1" ht="16.899999999999999" customHeight="1" x14ac:dyDescent="0.35">
      <c r="A21" s="95" t="s">
        <v>206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s="39" customFormat="1" ht="16.899999999999999" customHeight="1" x14ac:dyDescent="0.35">
      <c r="A22" s="95" t="s">
        <v>207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s="39" customFormat="1" ht="16.899999999999999" customHeight="1" x14ac:dyDescent="0.35">
      <c r="A23" s="98" t="s">
        <v>198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s="39" customFormat="1" ht="16.899999999999999" customHeight="1" x14ac:dyDescent="0.35">
      <c r="A24" s="96" t="s">
        <v>129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pans="1:14" s="39" customFormat="1" ht="16.899999999999999" customHeight="1" x14ac:dyDescent="0.3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s="39" customFormat="1" ht="16.899999999999999" customHeight="1" x14ac:dyDescent="0.35">
      <c r="A26" s="97" t="s">
        <v>222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spans="1:14" s="39" customFormat="1" ht="16.899999999999999" customHeight="1" x14ac:dyDescent="0.35">
      <c r="A27" s="97" t="s">
        <v>130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s="39" customFormat="1" ht="16.899999999999999" customHeight="1" x14ac:dyDescent="0.35">
      <c r="A28" s="98" t="s">
        <v>131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9" customFormat="1" ht="16.899999999999999" customHeight="1" x14ac:dyDescent="0.35">
      <c r="A29" s="96" t="s">
        <v>132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</row>
    <row r="30" spans="1:14" s="39" customFormat="1" ht="16.899999999999999" customHeight="1" x14ac:dyDescent="0.35">
      <c r="A30" s="95" t="s">
        <v>133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s="39" customFormat="1" ht="16.899999999999999" customHeight="1" x14ac:dyDescent="0.35">
      <c r="A31" s="95" t="s">
        <v>134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s="39" customFormat="1" ht="16.899999999999999" customHeight="1" x14ac:dyDescent="0.35">
      <c r="A32" s="95" t="s">
        <v>135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s="39" customFormat="1" ht="16.899999999999999" customHeight="1" x14ac:dyDescent="0.35">
      <c r="A33" s="95" t="s">
        <v>136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ht="15.5" x14ac:dyDescent="0.3">
      <c r="A34" s="95" t="s">
        <v>199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</sheetData>
  <mergeCells count="19">
    <mergeCell ref="A17:N17"/>
    <mergeCell ref="A16:N16"/>
    <mergeCell ref="A28:N28"/>
    <mergeCell ref="A18:N18"/>
    <mergeCell ref="A19:N19"/>
    <mergeCell ref="A20:N20"/>
    <mergeCell ref="A21:N21"/>
    <mergeCell ref="A22:N22"/>
    <mergeCell ref="A23:N23"/>
    <mergeCell ref="A24:N24"/>
    <mergeCell ref="A25:N25"/>
    <mergeCell ref="A26:N26"/>
    <mergeCell ref="A27:N27"/>
    <mergeCell ref="A34:N34"/>
    <mergeCell ref="A29:N29"/>
    <mergeCell ref="A30:N30"/>
    <mergeCell ref="A31:N31"/>
    <mergeCell ref="A32:N32"/>
    <mergeCell ref="A33:N33"/>
  </mergeCells>
  <phoneticPr fontId="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B143-AF1C-4205-95E3-4509AB9CA40B}">
  <sheetPr published="0">
    <pageSetUpPr fitToPage="1"/>
  </sheetPr>
  <dimension ref="A1:J24"/>
  <sheetViews>
    <sheetView showGridLines="0" zoomScaleNormal="100" workbookViewId="0">
      <selection activeCell="D8" sqref="D8"/>
    </sheetView>
  </sheetViews>
  <sheetFormatPr defaultColWidth="8.25" defaultRowHeight="12.5" x14ac:dyDescent="0.25"/>
  <cols>
    <col min="1" max="1" width="1" style="44" customWidth="1"/>
    <col min="2" max="2" width="22.83203125" style="44" customWidth="1"/>
    <col min="3" max="4" width="18.83203125" style="44" customWidth="1"/>
    <col min="5" max="5" width="1.75" style="44" customWidth="1"/>
    <col min="6" max="6" width="50.08203125" style="44" customWidth="1"/>
    <col min="7" max="7" width="0.83203125" style="44" customWidth="1"/>
    <col min="8" max="16384" width="8.25" style="44"/>
  </cols>
  <sheetData>
    <row r="1" spans="1:10" ht="73" customHeight="1" thickBot="1" x14ac:dyDescent="0.8">
      <c r="A1" s="40"/>
      <c r="B1" s="100" t="str">
        <f>[1]Expenses!B2</f>
        <v>FUSION TOMO</v>
      </c>
      <c r="C1" s="101"/>
      <c r="D1" s="101"/>
      <c r="E1" s="101"/>
      <c r="F1" s="101"/>
      <c r="G1" s="41">
        <v>39709</v>
      </c>
      <c r="H1" s="42"/>
      <c r="I1" s="43"/>
      <c r="J1" s="43"/>
    </row>
    <row r="2" spans="1:10" ht="30.75" customHeight="1" x14ac:dyDescent="0.25">
      <c r="A2" s="45"/>
      <c r="B2" s="102" t="s">
        <v>137</v>
      </c>
      <c r="C2" s="103"/>
      <c r="D2" s="103"/>
      <c r="E2" s="103"/>
      <c r="F2" s="103"/>
      <c r="G2" s="103"/>
    </row>
    <row r="3" spans="1:10" ht="14" thickBot="1" x14ac:dyDescent="0.35">
      <c r="B3" s="46"/>
      <c r="C3" s="46"/>
      <c r="D3" s="47"/>
      <c r="E3" s="48"/>
      <c r="F3" s="48"/>
      <c r="G3" s="48"/>
    </row>
    <row r="4" spans="1:10" ht="18" customHeight="1" thickBot="1" x14ac:dyDescent="0.35">
      <c r="B4" s="49"/>
      <c r="C4" s="50" t="s">
        <v>138</v>
      </c>
      <c r="D4" s="51" t="s">
        <v>139</v>
      </c>
      <c r="E4" s="48"/>
      <c r="F4" s="52" t="s">
        <v>140</v>
      </c>
      <c r="G4" s="48"/>
    </row>
    <row r="5" spans="1:10" ht="13.5" x14ac:dyDescent="0.3">
      <c r="B5" s="53" t="s">
        <v>141</v>
      </c>
      <c r="C5" s="54">
        <f>[1]Income!G34</f>
        <v>32750</v>
      </c>
      <c r="D5" s="55"/>
      <c r="E5" s="48"/>
      <c r="F5" s="56"/>
      <c r="G5" s="48"/>
    </row>
    <row r="6" spans="1:10" ht="13.5" x14ac:dyDescent="0.3">
      <c r="B6" s="57" t="s">
        <v>142</v>
      </c>
      <c r="C6" s="54">
        <f>[1]Expenses!C54</f>
        <v>5051</v>
      </c>
      <c r="D6" s="58">
        <f>[1]Expenses!D54</f>
        <v>3300</v>
      </c>
      <c r="E6" s="48"/>
      <c r="F6" s="56"/>
      <c r="G6" s="48"/>
    </row>
    <row r="7" spans="1:10" ht="14" thickBot="1" x14ac:dyDescent="0.35">
      <c r="B7" s="53"/>
      <c r="C7" s="59"/>
      <c r="D7" s="59"/>
      <c r="E7" s="48"/>
      <c r="F7" s="56"/>
      <c r="G7" s="48"/>
    </row>
    <row r="8" spans="1:10" ht="34.5" thickBot="1" x14ac:dyDescent="0.65">
      <c r="B8" s="60" t="s">
        <v>143</v>
      </c>
      <c r="C8" s="61"/>
      <c r="D8" s="88"/>
      <c r="E8" s="48"/>
      <c r="F8" s="56"/>
      <c r="G8" s="48"/>
    </row>
    <row r="9" spans="1:10" ht="25" customHeight="1" x14ac:dyDescent="0.3">
      <c r="B9" s="62"/>
      <c r="C9" s="63">
        <f>C5-C6</f>
        <v>27699</v>
      </c>
      <c r="D9" s="63">
        <f>D5-D6</f>
        <v>-3300</v>
      </c>
      <c r="E9" s="48"/>
      <c r="F9" s="56"/>
      <c r="G9" s="48"/>
    </row>
    <row r="10" spans="1:10" x14ac:dyDescent="0.25">
      <c r="F10" s="64"/>
    </row>
    <row r="11" spans="1:10" x14ac:dyDescent="0.25">
      <c r="F11" s="64"/>
    </row>
    <row r="12" spans="1:10" ht="11.25" customHeight="1" x14ac:dyDescent="0.25">
      <c r="F12" s="64"/>
    </row>
    <row r="14" spans="1:10" ht="18.75" customHeight="1" x14ac:dyDescent="0.25">
      <c r="A14" s="65"/>
      <c r="B14" s="65"/>
      <c r="C14" s="65"/>
      <c r="D14" s="65"/>
      <c r="E14" s="65"/>
      <c r="F14" s="65"/>
      <c r="G14" s="65"/>
    </row>
    <row r="16" spans="1:10" ht="20.5" customHeight="1" x14ac:dyDescent="0.25">
      <c r="B16" s="104" t="s">
        <v>181</v>
      </c>
      <c r="C16" s="104"/>
      <c r="D16" s="104"/>
      <c r="E16" s="104"/>
      <c r="F16" s="104"/>
    </row>
    <row r="17" spans="2:6" x14ac:dyDescent="0.25">
      <c r="B17" s="104"/>
      <c r="C17" s="104"/>
      <c r="D17" s="104"/>
      <c r="E17" s="104"/>
      <c r="F17" s="104"/>
    </row>
    <row r="18" spans="2:6" x14ac:dyDescent="0.25">
      <c r="B18" s="104"/>
      <c r="C18" s="104"/>
      <c r="D18" s="104"/>
      <c r="E18" s="104"/>
      <c r="F18" s="104"/>
    </row>
    <row r="19" spans="2:6" x14ac:dyDescent="0.25">
      <c r="B19" s="104"/>
      <c r="C19" s="104"/>
      <c r="D19" s="104"/>
      <c r="E19" s="104"/>
      <c r="F19" s="104"/>
    </row>
    <row r="20" spans="2:6" ht="5.5" customHeight="1" x14ac:dyDescent="0.25">
      <c r="B20" s="104"/>
      <c r="C20" s="104"/>
      <c r="D20" s="104"/>
      <c r="E20" s="104"/>
      <c r="F20" s="104"/>
    </row>
    <row r="21" spans="2:6" hidden="1" x14ac:dyDescent="0.25">
      <c r="B21" s="104"/>
      <c r="C21" s="104"/>
      <c r="D21" s="104"/>
      <c r="E21" s="104"/>
      <c r="F21" s="104"/>
    </row>
    <row r="22" spans="2:6" hidden="1" x14ac:dyDescent="0.25">
      <c r="B22" s="104"/>
      <c r="C22" s="104"/>
      <c r="D22" s="104"/>
      <c r="E22" s="104"/>
      <c r="F22" s="104"/>
    </row>
    <row r="23" spans="2:6" hidden="1" x14ac:dyDescent="0.25">
      <c r="B23" s="104"/>
      <c r="C23" s="104"/>
      <c r="D23" s="104"/>
      <c r="E23" s="104"/>
      <c r="F23" s="104"/>
    </row>
    <row r="24" spans="2:6" hidden="1" x14ac:dyDescent="0.25">
      <c r="B24" s="104"/>
      <c r="C24" s="104"/>
      <c r="D24" s="104"/>
      <c r="E24" s="104"/>
      <c r="F24" s="104"/>
    </row>
  </sheetData>
  <mergeCells count="3">
    <mergeCell ref="B1:F1"/>
    <mergeCell ref="B2:G2"/>
    <mergeCell ref="B16:F24"/>
  </mergeCells>
  <printOptions horizontalCentered="1"/>
  <pageMargins left="0.75" right="0.75" top="1" bottom="1" header="0.5" footer="0.5"/>
  <pageSetup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E26-7615-4468-8569-B1BD7B323F72}">
  <dimension ref="A1:J23"/>
  <sheetViews>
    <sheetView workbookViewId="0">
      <selection activeCell="I8" sqref="I8"/>
    </sheetView>
  </sheetViews>
  <sheetFormatPr defaultColWidth="8.75" defaultRowHeight="14" x14ac:dyDescent="0.3"/>
  <cols>
    <col min="1" max="16384" width="8.75" style="37"/>
  </cols>
  <sheetData>
    <row r="1" spans="1:10" x14ac:dyDescent="0.3">
      <c r="A1" s="37" t="s">
        <v>144</v>
      </c>
    </row>
    <row r="2" spans="1:10" x14ac:dyDescent="0.3">
      <c r="A2" s="37" t="s">
        <v>145</v>
      </c>
    </row>
    <row r="3" spans="1:10" x14ac:dyDescent="0.3">
      <c r="A3" s="37" t="s">
        <v>146</v>
      </c>
      <c r="B3" s="37" t="s">
        <v>147</v>
      </c>
    </row>
    <row r="4" spans="1:10" x14ac:dyDescent="0.3">
      <c r="A4" s="37" t="s">
        <v>148</v>
      </c>
      <c r="B4" s="37">
        <v>67120</v>
      </c>
    </row>
    <row r="5" spans="1:10" x14ac:dyDescent="0.3">
      <c r="A5" s="37" t="s">
        <v>149</v>
      </c>
      <c r="B5" s="37">
        <v>63539</v>
      </c>
    </row>
    <row r="6" spans="1:10" x14ac:dyDescent="0.3">
      <c r="A6" s="37" t="s">
        <v>150</v>
      </c>
      <c r="B6" s="37">
        <v>81189</v>
      </c>
    </row>
    <row r="7" spans="1:10" x14ac:dyDescent="0.3">
      <c r="A7" s="37" t="s">
        <v>151</v>
      </c>
      <c r="B7" s="37">
        <v>83813</v>
      </c>
    </row>
    <row r="8" spans="1:10" x14ac:dyDescent="0.3">
      <c r="A8" s="37" t="s">
        <v>152</v>
      </c>
      <c r="B8" s="37">
        <v>297181</v>
      </c>
    </row>
    <row r="10" spans="1:10" x14ac:dyDescent="0.3">
      <c r="A10" s="38" t="s">
        <v>125</v>
      </c>
    </row>
    <row r="11" spans="1:10" s="39" customFormat="1" ht="16.899999999999999" customHeight="1" x14ac:dyDescent="0.35">
      <c r="A11" s="105" t="s">
        <v>153</v>
      </c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0" s="39" customFormat="1" ht="16.899999999999999" customHeight="1" x14ac:dyDescent="0.35">
      <c r="A12" s="106" t="s">
        <v>154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s="39" customFormat="1" ht="16.899999999999999" customHeight="1" x14ac:dyDescent="0.35">
      <c r="A13" s="105" t="s">
        <v>200</v>
      </c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 s="39" customFormat="1" ht="16.899999999999999" customHeight="1" x14ac:dyDescent="0.35">
      <c r="A14" s="105" t="s">
        <v>155</v>
      </c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0" s="39" customFormat="1" ht="16.899999999999999" customHeight="1" x14ac:dyDescent="0.35">
      <c r="A15" s="105" t="s">
        <v>156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 s="39" customFormat="1" ht="16.899999999999999" customHeight="1" x14ac:dyDescent="0.35">
      <c r="A16" s="106" t="s">
        <v>157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s="39" customFormat="1" ht="16.899999999999999" customHeight="1" x14ac:dyDescent="0.35">
      <c r="A17" s="105" t="s">
        <v>203</v>
      </c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s="39" customFormat="1" ht="16.899999999999999" customHeight="1" x14ac:dyDescent="0.35">
      <c r="A18" s="105" t="s">
        <v>158</v>
      </c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s="39" customFormat="1" ht="16.899999999999999" customHeight="1" x14ac:dyDescent="0.35">
      <c r="A19" s="105" t="s">
        <v>156</v>
      </c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s="39" customFormat="1" ht="16.899999999999999" customHeight="1" x14ac:dyDescent="0.35">
      <c r="A20" s="106" t="s">
        <v>159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39" customFormat="1" ht="16.899999999999999" customHeight="1" x14ac:dyDescent="0.35">
      <c r="A21" s="105" t="s">
        <v>204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s="39" customFormat="1" ht="16.899999999999999" customHeight="1" x14ac:dyDescent="0.35">
      <c r="A22" s="105" t="s">
        <v>160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s="39" customFormat="1" ht="16.899999999999999" customHeight="1" x14ac:dyDescent="0.35">
      <c r="A23" s="105" t="s">
        <v>156</v>
      </c>
      <c r="B23" s="105"/>
      <c r="C23" s="105"/>
      <c r="D23" s="105"/>
      <c r="E23" s="105"/>
      <c r="F23" s="105"/>
      <c r="G23" s="105"/>
      <c r="H23" s="105"/>
      <c r="I23" s="105"/>
      <c r="J23" s="105"/>
    </row>
  </sheetData>
  <mergeCells count="13">
    <mergeCell ref="A16:J16"/>
    <mergeCell ref="A11:J11"/>
    <mergeCell ref="A12:J12"/>
    <mergeCell ref="A13:J13"/>
    <mergeCell ref="A14:J14"/>
    <mergeCell ref="A15:J15"/>
    <mergeCell ref="A23:J23"/>
    <mergeCell ref="A17:J17"/>
    <mergeCell ref="A18:J18"/>
    <mergeCell ref="A19:J19"/>
    <mergeCell ref="A20:J20"/>
    <mergeCell ref="A21:J21"/>
    <mergeCell ref="A22:J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1238-00D9-4156-B285-3B17AF80DE3D}">
  <dimension ref="A1:F27"/>
  <sheetViews>
    <sheetView topLeftCell="A4" workbookViewId="0">
      <selection activeCell="A19" sqref="A19:F19"/>
    </sheetView>
  </sheetViews>
  <sheetFormatPr defaultColWidth="8.75" defaultRowHeight="14" x14ac:dyDescent="0.3"/>
  <cols>
    <col min="1" max="1" width="39.83203125" style="37" bestFit="1" customWidth="1"/>
    <col min="2" max="2" width="10.08203125" style="37" bestFit="1" customWidth="1"/>
    <col min="3" max="3" width="19.33203125" style="37" bestFit="1" customWidth="1"/>
    <col min="4" max="4" width="6" style="37" bestFit="1" customWidth="1"/>
    <col min="5" max="5" width="5" style="37" bestFit="1" customWidth="1"/>
    <col min="6" max="6" width="10.58203125" style="37" customWidth="1"/>
    <col min="7" max="16384" width="8.75" style="37"/>
  </cols>
  <sheetData>
    <row r="1" spans="1:6" x14ac:dyDescent="0.3">
      <c r="A1" s="37" t="s">
        <v>144</v>
      </c>
    </row>
    <row r="2" spans="1:6" x14ac:dyDescent="0.3">
      <c r="A2" s="37" t="s">
        <v>161</v>
      </c>
    </row>
    <row r="3" spans="1:6" x14ac:dyDescent="0.3">
      <c r="A3" s="37" t="s">
        <v>162</v>
      </c>
    </row>
    <row r="4" spans="1:6" x14ac:dyDescent="0.3">
      <c r="A4" s="37" t="s">
        <v>163</v>
      </c>
    </row>
    <row r="5" spans="1:6" x14ac:dyDescent="0.3">
      <c r="A5" s="37" t="s">
        <v>164</v>
      </c>
      <c r="B5" s="37" t="s">
        <v>148</v>
      </c>
      <c r="C5" s="37" t="s">
        <v>149</v>
      </c>
      <c r="D5" s="37" t="s">
        <v>150</v>
      </c>
      <c r="E5" s="37" t="s">
        <v>151</v>
      </c>
      <c r="F5" s="37" t="s">
        <v>152</v>
      </c>
    </row>
    <row r="6" spans="1:6" x14ac:dyDescent="0.3">
      <c r="A6" s="37" t="s">
        <v>165</v>
      </c>
      <c r="B6" s="37">
        <v>5550</v>
      </c>
      <c r="C6" s="37">
        <v>8999</v>
      </c>
      <c r="D6" s="37">
        <v>6850</v>
      </c>
      <c r="E6" s="37">
        <v>7895</v>
      </c>
      <c r="F6" s="37">
        <v>29294</v>
      </c>
    </row>
    <row r="7" spans="1:6" x14ac:dyDescent="0.3">
      <c r="A7" s="37" t="s">
        <v>166</v>
      </c>
      <c r="B7" s="37">
        <v>9890</v>
      </c>
      <c r="C7" s="37">
        <v>5000</v>
      </c>
      <c r="D7" s="37">
        <v>12000</v>
      </c>
      <c r="E7" s="37">
        <v>5478</v>
      </c>
      <c r="F7" s="37">
        <v>33888</v>
      </c>
    </row>
    <row r="8" spans="1:6" x14ac:dyDescent="0.3">
      <c r="A8" s="37" t="s">
        <v>167</v>
      </c>
      <c r="B8" s="37">
        <v>5650</v>
      </c>
      <c r="C8" s="37">
        <v>5550</v>
      </c>
      <c r="D8" s="37">
        <v>9890</v>
      </c>
      <c r="E8" s="37">
        <v>9770</v>
      </c>
      <c r="F8" s="37">
        <v>30860</v>
      </c>
    </row>
    <row r="9" spans="1:6" x14ac:dyDescent="0.3">
      <c r="A9" s="37" t="s">
        <v>168</v>
      </c>
      <c r="B9" s="37">
        <v>4580</v>
      </c>
      <c r="C9" s="37">
        <v>9890</v>
      </c>
      <c r="D9" s="37">
        <v>9780</v>
      </c>
      <c r="E9" s="37">
        <v>9550</v>
      </c>
      <c r="F9" s="37">
        <v>33800</v>
      </c>
    </row>
    <row r="10" spans="1:6" x14ac:dyDescent="0.3">
      <c r="A10" s="37" t="s">
        <v>169</v>
      </c>
      <c r="B10" s="37">
        <v>4580</v>
      </c>
      <c r="C10" s="37">
        <v>5650</v>
      </c>
      <c r="D10" s="37">
        <v>9680</v>
      </c>
      <c r="E10" s="37">
        <v>9850</v>
      </c>
      <c r="F10" s="37">
        <v>29760</v>
      </c>
    </row>
    <row r="11" spans="1:6" x14ac:dyDescent="0.3">
      <c r="A11" s="37" t="s">
        <v>170</v>
      </c>
      <c r="B11" s="37">
        <v>9680</v>
      </c>
      <c r="C11" s="37">
        <v>4580</v>
      </c>
      <c r="D11" s="37">
        <v>8999</v>
      </c>
      <c r="E11" s="37">
        <v>9230</v>
      </c>
      <c r="F11" s="37">
        <v>32489</v>
      </c>
    </row>
    <row r="12" spans="1:6" x14ac:dyDescent="0.3">
      <c r="A12" s="37" t="s">
        <v>171</v>
      </c>
      <c r="B12" s="37">
        <v>5960</v>
      </c>
      <c r="C12" s="37">
        <v>4580</v>
      </c>
      <c r="D12" s="37">
        <v>7800</v>
      </c>
      <c r="E12" s="37">
        <v>9630</v>
      </c>
      <c r="F12" s="37">
        <v>27970</v>
      </c>
    </row>
    <row r="13" spans="1:6" x14ac:dyDescent="0.3">
      <c r="A13" s="37" t="s">
        <v>172</v>
      </c>
      <c r="B13" s="37">
        <v>3650</v>
      </c>
      <c r="C13" s="37">
        <v>9680</v>
      </c>
      <c r="D13" s="37">
        <v>5960</v>
      </c>
      <c r="E13" s="37">
        <v>9510</v>
      </c>
      <c r="F13" s="37">
        <v>28800</v>
      </c>
    </row>
    <row r="14" spans="1:6" x14ac:dyDescent="0.3">
      <c r="A14" s="37" t="s">
        <v>173</v>
      </c>
      <c r="B14" s="37">
        <v>9780</v>
      </c>
      <c r="C14" s="37">
        <v>5960</v>
      </c>
      <c r="D14" s="37">
        <v>5650</v>
      </c>
      <c r="E14" s="37">
        <v>9540</v>
      </c>
      <c r="F14" s="37">
        <v>30930</v>
      </c>
    </row>
    <row r="15" spans="1:6" x14ac:dyDescent="0.3">
      <c r="A15" s="37" t="s">
        <v>174</v>
      </c>
      <c r="B15" s="37">
        <v>7800</v>
      </c>
      <c r="C15" s="37">
        <v>3650</v>
      </c>
      <c r="D15" s="37">
        <v>4580</v>
      </c>
      <c r="E15" s="37">
        <v>3360</v>
      </c>
      <c r="F15" s="37">
        <v>19390</v>
      </c>
    </row>
    <row r="16" spans="1:6" x14ac:dyDescent="0.3">
      <c r="A16" s="37" t="s">
        <v>152</v>
      </c>
    </row>
    <row r="18" spans="1:6" x14ac:dyDescent="0.3">
      <c r="A18" s="38" t="s">
        <v>125</v>
      </c>
    </row>
    <row r="19" spans="1:6" ht="15.5" x14ac:dyDescent="0.3">
      <c r="A19" s="107" t="s">
        <v>175</v>
      </c>
      <c r="B19" s="107"/>
      <c r="C19" s="107"/>
      <c r="D19" s="107"/>
      <c r="E19" s="107"/>
      <c r="F19" s="107"/>
    </row>
    <row r="20" spans="1:6" ht="15.5" x14ac:dyDescent="0.3">
      <c r="A20" s="97" t="s">
        <v>130</v>
      </c>
      <c r="B20" s="97"/>
      <c r="C20" s="97"/>
      <c r="D20" s="97"/>
      <c r="E20" s="97"/>
      <c r="F20" s="97"/>
    </row>
    <row r="21" spans="1:6" ht="15.5" x14ac:dyDescent="0.3">
      <c r="A21" s="98" t="s">
        <v>176</v>
      </c>
      <c r="B21" s="98"/>
      <c r="C21" s="98"/>
      <c r="D21" s="98"/>
      <c r="E21" s="98"/>
      <c r="F21" s="98"/>
    </row>
    <row r="22" spans="1:6" ht="15.5" x14ac:dyDescent="0.3">
      <c r="A22" s="96" t="s">
        <v>132</v>
      </c>
      <c r="B22" s="96"/>
      <c r="C22" s="96"/>
      <c r="D22" s="96"/>
      <c r="E22" s="96"/>
      <c r="F22" s="96"/>
    </row>
    <row r="23" spans="1:6" ht="15.5" x14ac:dyDescent="0.3">
      <c r="A23" s="95" t="s">
        <v>177</v>
      </c>
      <c r="B23" s="95"/>
      <c r="C23" s="95"/>
      <c r="D23" s="95"/>
      <c r="E23" s="95"/>
      <c r="F23" s="95"/>
    </row>
    <row r="24" spans="1:6" ht="15.5" x14ac:dyDescent="0.3">
      <c r="A24" s="95" t="s">
        <v>178</v>
      </c>
      <c r="B24" s="95"/>
      <c r="C24" s="95"/>
      <c r="D24" s="95"/>
      <c r="E24" s="95"/>
      <c r="F24" s="95"/>
    </row>
    <row r="25" spans="1:6" ht="15.5" x14ac:dyDescent="0.3">
      <c r="A25" s="95" t="s">
        <v>179</v>
      </c>
      <c r="B25" s="95"/>
      <c r="C25" s="95"/>
      <c r="D25" s="95"/>
      <c r="E25" s="95"/>
      <c r="F25" s="95"/>
    </row>
    <row r="26" spans="1:6" ht="20.5" customHeight="1" x14ac:dyDescent="0.3">
      <c r="A26" s="95" t="s">
        <v>180</v>
      </c>
      <c r="B26" s="95"/>
      <c r="C26" s="95"/>
      <c r="D26" s="95"/>
      <c r="E26" s="95"/>
      <c r="F26" s="95"/>
    </row>
    <row r="27" spans="1:6" ht="15.5" x14ac:dyDescent="0.3">
      <c r="A27" s="95" t="s">
        <v>201</v>
      </c>
      <c r="B27" s="95"/>
      <c r="C27" s="95"/>
      <c r="D27" s="95"/>
      <c r="E27" s="95"/>
      <c r="F27" s="95"/>
    </row>
  </sheetData>
  <mergeCells count="9">
    <mergeCell ref="A27:F27"/>
    <mergeCell ref="A25:F25"/>
    <mergeCell ref="A26:F26"/>
    <mergeCell ref="A19:F19"/>
    <mergeCell ref="A20:F20"/>
    <mergeCell ref="A21:F21"/>
    <mergeCell ref="A22:F22"/>
    <mergeCell ref="A23:F23"/>
    <mergeCell ref="A24:F24"/>
  </mergeCells>
  <phoneticPr fontId="9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3548-588A-44B2-BFB9-DE5117466534}">
  <sheetPr>
    <tabColor rgb="FFFFB601"/>
  </sheetPr>
  <dimension ref="A1:P26"/>
  <sheetViews>
    <sheetView zoomScaleNormal="100" workbookViewId="0">
      <selection activeCell="H19" sqref="H19"/>
    </sheetView>
  </sheetViews>
  <sheetFormatPr defaultColWidth="8.75" defaultRowHeight="14" x14ac:dyDescent="0.3"/>
  <cols>
    <col min="1" max="1" width="24.75" style="35" customWidth="1"/>
    <col min="2" max="5" width="10.75" style="35" customWidth="1"/>
    <col min="6" max="6" width="12.75" style="35" customWidth="1"/>
    <col min="7" max="16384" width="8.75" style="35"/>
  </cols>
  <sheetData>
    <row r="1" spans="1:16" ht="63" customHeight="1" x14ac:dyDescent="0.7">
      <c r="A1" s="108"/>
      <c r="B1" s="108"/>
      <c r="C1" s="108"/>
      <c r="D1" s="108"/>
      <c r="E1" s="108"/>
      <c r="F1" s="108"/>
      <c r="H1" s="110" t="s">
        <v>202</v>
      </c>
      <c r="I1" s="111"/>
      <c r="J1" s="111"/>
      <c r="K1" s="111"/>
      <c r="L1" s="111"/>
      <c r="M1" s="111"/>
      <c r="N1" s="111"/>
      <c r="O1" s="111"/>
      <c r="P1" s="111"/>
    </row>
    <row r="2" spans="1:16" ht="18" x14ac:dyDescent="0.4">
      <c r="A2" s="109" t="s">
        <v>72</v>
      </c>
      <c r="B2" s="109"/>
      <c r="C2" s="109"/>
      <c r="D2" s="109"/>
      <c r="E2" s="109"/>
      <c r="F2" s="109"/>
      <c r="H2" s="111"/>
      <c r="I2" s="111"/>
      <c r="J2" s="111"/>
      <c r="K2" s="111"/>
      <c r="L2" s="111"/>
      <c r="M2" s="111"/>
      <c r="N2" s="111"/>
      <c r="O2" s="111"/>
      <c r="P2" s="111"/>
    </row>
    <row r="3" spans="1:16" x14ac:dyDescent="0.3">
      <c r="A3" s="36" t="s">
        <v>73</v>
      </c>
      <c r="B3" s="36" t="s">
        <v>74</v>
      </c>
      <c r="C3" s="36" t="s">
        <v>75</v>
      </c>
      <c r="D3" s="36" t="s">
        <v>76</v>
      </c>
      <c r="E3" s="74" t="s">
        <v>77</v>
      </c>
      <c r="F3" s="36" t="s">
        <v>78</v>
      </c>
      <c r="H3" s="35" t="str">
        <f>E3</f>
        <v>April</v>
      </c>
    </row>
    <row r="4" spans="1:16" x14ac:dyDescent="0.3">
      <c r="A4" s="35" t="s">
        <v>79</v>
      </c>
      <c r="B4" s="35">
        <v>201</v>
      </c>
      <c r="C4" s="35">
        <v>243</v>
      </c>
      <c r="D4" s="35">
        <v>218</v>
      </c>
      <c r="E4" s="75">
        <v>219</v>
      </c>
      <c r="H4" s="35">
        <f>E4</f>
        <v>219</v>
      </c>
    </row>
    <row r="5" spans="1:16" x14ac:dyDescent="0.3">
      <c r="A5" s="35" t="s">
        <v>80</v>
      </c>
      <c r="B5" s="35">
        <v>210</v>
      </c>
      <c r="C5" s="35">
        <v>182</v>
      </c>
      <c r="D5" s="35">
        <v>200</v>
      </c>
      <c r="E5" s="75">
        <v>201</v>
      </c>
      <c r="H5" s="35">
        <f t="shared" ref="H5:H11" si="0">E5</f>
        <v>201</v>
      </c>
    </row>
    <row r="6" spans="1:16" x14ac:dyDescent="0.3">
      <c r="A6" s="35" t="s">
        <v>81</v>
      </c>
      <c r="B6" s="35">
        <v>78</v>
      </c>
      <c r="C6" s="35">
        <v>88</v>
      </c>
      <c r="D6" s="35">
        <v>98</v>
      </c>
      <c r="E6" s="75">
        <v>99</v>
      </c>
      <c r="H6" s="35">
        <f t="shared" si="0"/>
        <v>99</v>
      </c>
    </row>
    <row r="7" spans="1:16" x14ac:dyDescent="0.3">
      <c r="A7" s="35" t="s">
        <v>82</v>
      </c>
      <c r="B7" s="35">
        <v>98</v>
      </c>
      <c r="C7" s="35">
        <v>78</v>
      </c>
      <c r="D7" s="35">
        <v>88</v>
      </c>
      <c r="E7" s="75">
        <v>90</v>
      </c>
      <c r="H7" s="35">
        <f t="shared" si="0"/>
        <v>90</v>
      </c>
    </row>
    <row r="8" spans="1:16" x14ac:dyDescent="0.3">
      <c r="A8" s="35" t="s">
        <v>83</v>
      </c>
      <c r="B8" s="35">
        <v>87</v>
      </c>
      <c r="C8" s="35">
        <v>83</v>
      </c>
      <c r="D8" s="35">
        <v>90</v>
      </c>
      <c r="E8" s="75">
        <v>90</v>
      </c>
      <c r="H8" s="35">
        <f t="shared" si="0"/>
        <v>90</v>
      </c>
    </row>
    <row r="9" spans="1:16" x14ac:dyDescent="0.3">
      <c r="A9" s="35" t="s">
        <v>84</v>
      </c>
      <c r="B9" s="35">
        <v>69</v>
      </c>
      <c r="C9" s="35">
        <v>94</v>
      </c>
      <c r="D9" s="35">
        <v>101</v>
      </c>
      <c r="E9" s="75">
        <v>102</v>
      </c>
      <c r="H9" s="35">
        <f t="shared" si="0"/>
        <v>102</v>
      </c>
    </row>
    <row r="10" spans="1:16" x14ac:dyDescent="0.3">
      <c r="A10" s="35" t="s">
        <v>85</v>
      </c>
      <c r="B10" s="35">
        <v>75</v>
      </c>
      <c r="C10" s="35">
        <v>60</v>
      </c>
      <c r="D10" s="35">
        <v>69</v>
      </c>
      <c r="E10" s="75">
        <v>65</v>
      </c>
      <c r="H10" s="35">
        <f t="shared" si="0"/>
        <v>65</v>
      </c>
    </row>
    <row r="11" spans="1:16" x14ac:dyDescent="0.3">
      <c r="A11" s="35" t="s">
        <v>86</v>
      </c>
      <c r="B11" s="35">
        <v>85</v>
      </c>
      <c r="C11" s="35">
        <v>70</v>
      </c>
      <c r="D11" s="35">
        <v>78</v>
      </c>
      <c r="E11" s="75">
        <v>75</v>
      </c>
      <c r="H11" s="35">
        <f t="shared" si="0"/>
        <v>75</v>
      </c>
    </row>
    <row r="12" spans="1:16" x14ac:dyDescent="0.3">
      <c r="A12" s="35" t="s">
        <v>87</v>
      </c>
      <c r="B12" s="35">
        <v>82</v>
      </c>
      <c r="C12" s="35">
        <v>87</v>
      </c>
      <c r="D12" s="35">
        <v>91</v>
      </c>
      <c r="E12" s="35">
        <v>92</v>
      </c>
    </row>
    <row r="13" spans="1:16" x14ac:dyDescent="0.3">
      <c r="A13" s="35" t="s">
        <v>88</v>
      </c>
      <c r="B13" s="35">
        <v>39</v>
      </c>
      <c r="C13" s="35">
        <v>45</v>
      </c>
      <c r="D13" s="35">
        <v>45</v>
      </c>
      <c r="E13" s="35">
        <v>45</v>
      </c>
    </row>
    <row r="14" spans="1:16" x14ac:dyDescent="0.3">
      <c r="A14" s="35" t="s">
        <v>89</v>
      </c>
      <c r="B14" s="35">
        <v>90</v>
      </c>
      <c r="C14" s="35">
        <v>85</v>
      </c>
      <c r="D14" s="35">
        <v>85</v>
      </c>
      <c r="E14" s="35">
        <v>80</v>
      </c>
    </row>
    <row r="15" spans="1:16" x14ac:dyDescent="0.3">
      <c r="A15" s="35" t="s">
        <v>90</v>
      </c>
      <c r="B15" s="35">
        <v>55</v>
      </c>
      <c r="C15" s="35">
        <v>60</v>
      </c>
      <c r="D15" s="35">
        <v>63</v>
      </c>
      <c r="E15" s="35">
        <v>61</v>
      </c>
    </row>
    <row r="16" spans="1:16" x14ac:dyDescent="0.3">
      <c r="A16" s="35" t="s">
        <v>91</v>
      </c>
      <c r="B16" s="35">
        <v>230</v>
      </c>
      <c r="C16" s="35">
        <v>220</v>
      </c>
      <c r="D16" s="35">
        <v>212</v>
      </c>
      <c r="E16" s="35">
        <v>190</v>
      </c>
    </row>
    <row r="17" spans="1:5" x14ac:dyDescent="0.3">
      <c r="A17" s="35" t="s">
        <v>92</v>
      </c>
      <c r="B17" s="35">
        <v>49</v>
      </c>
      <c r="C17" s="35">
        <v>48</v>
      </c>
      <c r="D17" s="35">
        <v>51</v>
      </c>
      <c r="E17" s="35">
        <v>50</v>
      </c>
    </row>
    <row r="18" spans="1:5" x14ac:dyDescent="0.3">
      <c r="A18" s="35" t="s">
        <v>93</v>
      </c>
      <c r="B18" s="35">
        <v>44</v>
      </c>
      <c r="C18" s="35">
        <v>44</v>
      </c>
      <c r="D18" s="35">
        <v>45</v>
      </c>
      <c r="E18" s="35">
        <v>58</v>
      </c>
    </row>
    <row r="19" spans="1:5" x14ac:dyDescent="0.3">
      <c r="A19" s="35" t="s">
        <v>94</v>
      </c>
      <c r="B19" s="35">
        <v>51</v>
      </c>
      <c r="C19" s="35">
        <v>50</v>
      </c>
      <c r="D19" s="35">
        <v>53</v>
      </c>
      <c r="E19" s="35">
        <v>55</v>
      </c>
    </row>
    <row r="20" spans="1:5" x14ac:dyDescent="0.3">
      <c r="A20" s="35" t="s">
        <v>95</v>
      </c>
      <c r="B20" s="35">
        <v>40</v>
      </c>
      <c r="C20" s="35">
        <v>20</v>
      </c>
      <c r="D20" s="35">
        <v>33</v>
      </c>
      <c r="E20" s="35">
        <v>31</v>
      </c>
    </row>
    <row r="21" spans="1:5" x14ac:dyDescent="0.3">
      <c r="A21" s="35" t="s">
        <v>96</v>
      </c>
      <c r="B21" s="35">
        <v>78</v>
      </c>
      <c r="C21" s="35">
        <v>85</v>
      </c>
      <c r="D21" s="35">
        <v>70</v>
      </c>
      <c r="E21" s="35">
        <v>75</v>
      </c>
    </row>
    <row r="22" spans="1:5" x14ac:dyDescent="0.3">
      <c r="A22" s="35" t="s">
        <v>97</v>
      </c>
      <c r="B22" s="35">
        <v>60</v>
      </c>
      <c r="C22" s="35">
        <v>58</v>
      </c>
      <c r="D22" s="35">
        <v>60</v>
      </c>
      <c r="E22" s="35">
        <v>58</v>
      </c>
    </row>
    <row r="23" spans="1:5" x14ac:dyDescent="0.3">
      <c r="A23" s="35" t="s">
        <v>98</v>
      </c>
      <c r="B23" s="35">
        <v>58</v>
      </c>
      <c r="C23" s="35">
        <v>50</v>
      </c>
      <c r="D23" s="35">
        <v>46</v>
      </c>
      <c r="E23" s="35">
        <v>46</v>
      </c>
    </row>
    <row r="24" spans="1:5" x14ac:dyDescent="0.3">
      <c r="A24" s="35" t="s">
        <v>99</v>
      </c>
      <c r="B24" s="35">
        <v>76</v>
      </c>
      <c r="C24" s="35">
        <v>63</v>
      </c>
      <c r="D24" s="35">
        <v>50</v>
      </c>
      <c r="E24" s="35">
        <v>57</v>
      </c>
    </row>
    <row r="25" spans="1:5" x14ac:dyDescent="0.3">
      <c r="A25" s="35" t="s">
        <v>100</v>
      </c>
      <c r="B25" s="35">
        <v>30</v>
      </c>
      <c r="C25" s="35">
        <v>28</v>
      </c>
      <c r="D25" s="35">
        <v>22</v>
      </c>
      <c r="E25" s="35">
        <v>23</v>
      </c>
    </row>
    <row r="26" spans="1:5" x14ac:dyDescent="0.3">
      <c r="A26" s="35" t="s">
        <v>101</v>
      </c>
      <c r="B26" s="35">
        <v>57</v>
      </c>
      <c r="C26" s="35">
        <v>58</v>
      </c>
      <c r="D26" s="35">
        <v>57</v>
      </c>
      <c r="E26" s="35">
        <v>58</v>
      </c>
    </row>
  </sheetData>
  <mergeCells count="3">
    <mergeCell ref="A1:F1"/>
    <mergeCell ref="A2:F2"/>
    <mergeCell ref="H1:P2"/>
  </mergeCells>
  <printOptions horizontalCentered="1"/>
  <pageMargins left="1" right="1" top="1" bottom="1" header="0.3" footer="0.3"/>
  <pageSetup scal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Hàm</vt:lpstr>
      <vt:lpstr>VD_count</vt:lpstr>
      <vt:lpstr>BT Hàm</vt:lpstr>
      <vt:lpstr>đáp án BT Hàm</vt:lpstr>
      <vt:lpstr>Toys and Accessories</vt:lpstr>
      <vt:lpstr>Profit - Loss Summary</vt:lpstr>
      <vt:lpstr>Qtr</vt:lpstr>
      <vt:lpstr>Sale</vt:lpstr>
      <vt:lpstr>Monthly Orders</vt:lpstr>
      <vt:lpstr>Sale!FTSales</vt:lpstr>
      <vt:lpstr>Lương</vt:lpstr>
      <vt:lpstr>pb</vt:lpstr>
      <vt:lpstr>'Profit - Loss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2020-12-04T04:12:50Z</dcterms:created>
  <dcterms:modified xsi:type="dcterms:W3CDTF">2024-12-10T02:33:29Z</dcterms:modified>
</cp:coreProperties>
</file>